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svg" ContentType="image/svg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tables/table1.xml" ContentType="application/vnd.openxmlformats-officedocument.spreadsheetml.table+xml"/>
  <Override PartName="/xl/drawings/drawing2.xml" ContentType="application/vnd.openxmlformats-officedocument.drawing+xml"/>
  <Override PartName="/xl/tables/table2.xml" ContentType="application/vnd.openxmlformats-officedocument.spreadsheetml.table+xml"/>
  <Override PartName="/xl/drawings/drawing3.xml" ContentType="application/vnd.openxmlformats-officedocument.drawing+xml"/>
  <Override PartName="/xl/tables/table3.xml" ContentType="application/vnd.openxmlformats-officedocument.spreadsheetml.table+xml"/>
  <Override PartName="/xl/drawings/drawing4.xml" ContentType="application/vnd.openxmlformats-officedocument.drawing+xml"/>
  <Override PartName="/xl/tables/table4.xml" ContentType="application/vnd.openxmlformats-officedocument.spreadsheetml.table+xml"/>
  <Override PartName="/xl/drawings/drawing5.xml" ContentType="application/vnd.openxmlformats-officedocument.drawing+xml"/>
  <Override PartName="/xl/tables/table5.xml" ContentType="application/vnd.openxmlformats-officedocument.spreadsheetml.table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231"/>
  <workbookPr defaultThemeVersion="166925"/>
  <mc:AlternateContent xmlns:mc="http://schemas.openxmlformats.org/markup-compatibility/2006">
    <mc:Choice Requires="x15">
      <x15ac:absPath xmlns:x15ac="http://schemas.microsoft.com/office/spreadsheetml/2010/11/ac" url="F:\Minha pasta\Documentos\Excel - Projetos em Power BI\85 - Gestão de Frota e manutenção 4.0\"/>
    </mc:Choice>
  </mc:AlternateContent>
  <xr:revisionPtr revIDLastSave="0" documentId="8_{82267F78-0082-4C65-B9C1-E423BF89DF4B}" xr6:coauthVersionLast="47" xr6:coauthVersionMax="47" xr10:uidLastSave="{00000000-0000-0000-0000-000000000000}"/>
  <bookViews>
    <workbookView xWindow="-108" yWindow="-108" windowWidth="23256" windowHeight="12456" tabRatio="477" activeTab="1" xr2:uid="{98F25493-CD0A-417A-B7ED-CD168D6DC6CF}"/>
  </bookViews>
  <sheets>
    <sheet name="Cadastros" sheetId="1" r:id="rId1"/>
    <sheet name="Veículos" sheetId="4" r:id="rId2"/>
    <sheet name="Rotas" sheetId="5" r:id="rId3"/>
    <sheet name="Manutenção" sheetId="6" r:id="rId4"/>
    <sheet name="Documentos" sheetId="9" r:id="rId5"/>
  </sheet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R9" i="1" l="1"/>
  <c r="R8" i="1"/>
  <c r="R7" i="1"/>
  <c r="R6" i="1"/>
  <c r="R5" i="1"/>
  <c r="R4" i="1" l="1"/>
  <c r="R10" i="1" s="1"/>
  <c r="V4" i="5"/>
  <c r="V5" i="5"/>
  <c r="V6" i="5"/>
  <c r="V7" i="5"/>
  <c r="V8" i="5"/>
  <c r="V9" i="5"/>
  <c r="V10" i="5"/>
  <c r="V11" i="5"/>
  <c r="V12" i="5"/>
  <c r="V13" i="5"/>
  <c r="V14" i="5"/>
  <c r="V15" i="5"/>
  <c r="V16" i="5"/>
  <c r="V17" i="5"/>
  <c r="V18" i="5"/>
  <c r="V19" i="5"/>
  <c r="V20" i="5"/>
  <c r="V21" i="5"/>
  <c r="V22" i="5"/>
  <c r="V23" i="5"/>
  <c r="V24" i="5"/>
  <c r="V25" i="5"/>
  <c r="V26" i="5"/>
  <c r="V27" i="5"/>
  <c r="V28" i="5"/>
  <c r="V29" i="5"/>
  <c r="V30" i="5"/>
  <c r="V31" i="5"/>
  <c r="V32" i="5"/>
  <c r="V33" i="5"/>
  <c r="V34" i="5"/>
  <c r="V35" i="5"/>
  <c r="V36" i="5"/>
  <c r="V37" i="5"/>
  <c r="V38" i="5"/>
  <c r="V39" i="5"/>
  <c r="V40" i="5"/>
  <c r="V41" i="5"/>
  <c r="V42" i="5"/>
  <c r="V43" i="5"/>
  <c r="V44" i="5"/>
  <c r="V45" i="5"/>
  <c r="V46" i="5"/>
  <c r="V47" i="5"/>
  <c r="V48" i="5"/>
  <c r="V49" i="5"/>
  <c r="V50" i="5"/>
  <c r="V51" i="5"/>
  <c r="V52" i="5"/>
  <c r="V53" i="5"/>
  <c r="V54" i="5"/>
  <c r="V55" i="5"/>
  <c r="V56" i="5"/>
  <c r="V57" i="5"/>
  <c r="V58" i="5"/>
  <c r="V59" i="5"/>
  <c r="V60" i="5"/>
  <c r="V61" i="5"/>
  <c r="V62" i="5"/>
  <c r="V63" i="5"/>
  <c r="V64" i="5"/>
  <c r="V65" i="5"/>
  <c r="V66" i="5"/>
  <c r="V67" i="5"/>
  <c r="V68" i="5"/>
  <c r="V69" i="5"/>
  <c r="V70" i="5"/>
  <c r="V71" i="5"/>
  <c r="V72" i="5"/>
  <c r="V73" i="5"/>
  <c r="V74" i="5"/>
  <c r="V75" i="5"/>
  <c r="V76" i="5"/>
  <c r="V77" i="5"/>
  <c r="V78" i="5"/>
  <c r="V79" i="5"/>
  <c r="V80" i="5"/>
  <c r="V81" i="5"/>
  <c r="V82" i="5"/>
  <c r="V83" i="5"/>
  <c r="V84" i="5"/>
  <c r="V85" i="5"/>
  <c r="V86" i="5"/>
  <c r="V87" i="5"/>
  <c r="V88" i="5"/>
  <c r="V89" i="5"/>
  <c r="V90" i="5"/>
  <c r="V91" i="5"/>
  <c r="V92" i="5"/>
  <c r="V93" i="5"/>
  <c r="V94" i="5"/>
  <c r="V95" i="5"/>
  <c r="V96" i="5"/>
  <c r="V97" i="5"/>
  <c r="V98" i="5"/>
  <c r="V99" i="5"/>
  <c r="V100" i="5"/>
  <c r="V101" i="5"/>
  <c r="V102" i="5"/>
  <c r="V103" i="5"/>
  <c r="V104" i="5"/>
  <c r="V105" i="5"/>
  <c r="V106" i="5"/>
  <c r="V107" i="5"/>
  <c r="V108" i="5"/>
  <c r="V109" i="5"/>
  <c r="V110" i="5"/>
  <c r="V111" i="5"/>
  <c r="V112" i="5"/>
  <c r="V113" i="5"/>
  <c r="V114" i="5"/>
  <c r="V115" i="5"/>
  <c r="V116" i="5"/>
  <c r="V117" i="5"/>
  <c r="V118" i="5"/>
  <c r="V119" i="5"/>
  <c r="V120" i="5"/>
  <c r="V121" i="5"/>
  <c r="V122" i="5"/>
  <c r="V123" i="5"/>
  <c r="V124" i="5"/>
  <c r="V125" i="5"/>
  <c r="V126" i="5"/>
  <c r="V127" i="5"/>
  <c r="V128" i="5"/>
  <c r="V129" i="5"/>
  <c r="V130" i="5"/>
  <c r="V131" i="5"/>
  <c r="V132" i="5"/>
  <c r="V133" i="5"/>
  <c r="V134" i="5"/>
  <c r="V135" i="5"/>
  <c r="V136" i="5"/>
  <c r="V137" i="5"/>
  <c r="V138" i="5"/>
  <c r="V139" i="5"/>
  <c r="V140" i="5"/>
  <c r="V141" i="5"/>
  <c r="V142" i="5"/>
  <c r="V143" i="5"/>
  <c r="V144" i="5"/>
  <c r="V145" i="5"/>
  <c r="V146" i="5"/>
  <c r="V147" i="5"/>
  <c r="V148" i="5"/>
  <c r="V149" i="5"/>
  <c r="V150" i="5"/>
  <c r="V151" i="5"/>
  <c r="V152" i="5"/>
  <c r="V153" i="5"/>
  <c r="V154" i="5"/>
  <c r="V155" i="5"/>
  <c r="V156" i="5"/>
  <c r="V157" i="5"/>
  <c r="V158" i="5"/>
  <c r="V159" i="5"/>
  <c r="V160" i="5"/>
  <c r="V161" i="5"/>
  <c r="V162" i="5"/>
  <c r="V163" i="5"/>
  <c r="V164" i="5"/>
  <c r="V165" i="5"/>
  <c r="V166" i="5"/>
  <c r="V167" i="5"/>
  <c r="V168" i="5"/>
  <c r="V169" i="5"/>
  <c r="V170" i="5"/>
  <c r="V171" i="5"/>
  <c r="V172" i="5"/>
  <c r="V173" i="5"/>
  <c r="V174" i="5"/>
  <c r="V175" i="5"/>
  <c r="V176" i="5"/>
  <c r="V177" i="5"/>
  <c r="V178" i="5"/>
  <c r="V179" i="5"/>
  <c r="V180" i="5"/>
  <c r="V181" i="5"/>
  <c r="V182" i="5"/>
  <c r="V183" i="5"/>
  <c r="V184" i="5"/>
  <c r="V185" i="5"/>
  <c r="V186" i="5"/>
  <c r="V187" i="5"/>
  <c r="V188" i="5"/>
  <c r="V189" i="5"/>
  <c r="V190" i="5"/>
  <c r="V191" i="5"/>
  <c r="V192" i="5"/>
  <c r="V193" i="5"/>
  <c r="V194" i="5"/>
  <c r="V195" i="5"/>
  <c r="V196" i="5"/>
  <c r="V197" i="5"/>
  <c r="V198" i="5"/>
  <c r="V199" i="5"/>
  <c r="V200" i="5"/>
  <c r="V201" i="5"/>
  <c r="V202" i="5"/>
  <c r="V203" i="5"/>
  <c r="V204" i="5"/>
  <c r="V205" i="5"/>
  <c r="V206" i="5"/>
  <c r="V207" i="5"/>
  <c r="V208" i="5"/>
  <c r="V209" i="5"/>
  <c r="V210" i="5"/>
  <c r="V211" i="5"/>
  <c r="V212" i="5"/>
  <c r="V213" i="5"/>
  <c r="V214" i="5"/>
  <c r="V215" i="5"/>
  <c r="V216" i="5"/>
  <c r="V217" i="5"/>
  <c r="V218" i="5"/>
  <c r="V219" i="5"/>
  <c r="V220" i="5"/>
  <c r="V221" i="5"/>
  <c r="V222" i="5"/>
  <c r="V223" i="5"/>
  <c r="V224" i="5"/>
  <c r="V225" i="5"/>
  <c r="V226" i="5"/>
  <c r="V227" i="5"/>
  <c r="V228" i="5"/>
  <c r="V229" i="5"/>
  <c r="V230" i="5"/>
  <c r="V231" i="5"/>
  <c r="V232" i="5"/>
  <c r="V233" i="5"/>
  <c r="V234" i="5"/>
  <c r="V235" i="5"/>
  <c r="V236" i="5"/>
  <c r="V237" i="5"/>
  <c r="V238" i="5"/>
  <c r="V239" i="5"/>
  <c r="V240" i="5"/>
  <c r="V241" i="5"/>
  <c r="V242" i="5"/>
  <c r="V243" i="5"/>
  <c r="V244" i="5"/>
  <c r="V245" i="5"/>
  <c r="V246" i="5"/>
  <c r="V247" i="5"/>
  <c r="V248" i="5"/>
  <c r="V249" i="5"/>
  <c r="V250" i="5"/>
  <c r="V251" i="5"/>
  <c r="V252" i="5"/>
  <c r="V253" i="5"/>
  <c r="V254" i="5"/>
  <c r="V255" i="5"/>
  <c r="V256" i="5"/>
  <c r="V257" i="5"/>
  <c r="V258" i="5"/>
  <c r="V259" i="5"/>
  <c r="V260" i="5"/>
  <c r="V261" i="5"/>
  <c r="V262" i="5"/>
  <c r="V263" i="5"/>
  <c r="V264" i="5"/>
  <c r="V265" i="5"/>
  <c r="V266" i="5"/>
  <c r="V267" i="5"/>
  <c r="V268" i="5"/>
  <c r="V269" i="5"/>
  <c r="V270" i="5"/>
  <c r="V271" i="5"/>
  <c r="V272" i="5"/>
  <c r="V273" i="5"/>
  <c r="V274" i="5"/>
  <c r="V275" i="5"/>
  <c r="V276" i="5"/>
  <c r="V277" i="5"/>
  <c r="V278" i="5"/>
  <c r="V279" i="5"/>
  <c r="V280" i="5"/>
  <c r="V281" i="5"/>
  <c r="V282" i="5"/>
  <c r="V283" i="5"/>
  <c r="V284" i="5"/>
  <c r="V285" i="5"/>
  <c r="V286" i="5"/>
  <c r="V287" i="5"/>
  <c r="V288" i="5"/>
  <c r="V289" i="5"/>
  <c r="V290" i="5"/>
  <c r="V291" i="5"/>
  <c r="I13" i="5"/>
  <c r="I14" i="5"/>
  <c r="I15" i="5"/>
  <c r="I16" i="5"/>
  <c r="I17" i="5"/>
  <c r="I18" i="5"/>
  <c r="I19" i="5"/>
  <c r="I20" i="5"/>
  <c r="I21" i="5"/>
  <c r="I22" i="5"/>
  <c r="I23" i="5"/>
  <c r="I24" i="5"/>
  <c r="I25" i="5"/>
  <c r="I26" i="5"/>
  <c r="I27" i="5"/>
  <c r="I28" i="5"/>
  <c r="I29" i="5"/>
  <c r="I30" i="5"/>
  <c r="I31" i="5"/>
  <c r="I32" i="5"/>
  <c r="I33" i="5"/>
  <c r="I34" i="5"/>
  <c r="I35" i="5"/>
  <c r="I36" i="5"/>
  <c r="I37" i="5"/>
  <c r="I38" i="5"/>
  <c r="I39" i="5"/>
  <c r="I40" i="5"/>
  <c r="I41" i="5"/>
  <c r="I42" i="5"/>
  <c r="I43" i="5"/>
  <c r="I44" i="5"/>
  <c r="I45" i="5"/>
  <c r="I46" i="5"/>
  <c r="I47" i="5"/>
  <c r="I48" i="5"/>
  <c r="I49" i="5"/>
  <c r="I50" i="5"/>
  <c r="I51" i="5"/>
  <c r="I52" i="5"/>
  <c r="I53" i="5"/>
  <c r="I54" i="5"/>
  <c r="I55" i="5"/>
  <c r="I56" i="5"/>
  <c r="I57" i="5"/>
  <c r="I58" i="5"/>
  <c r="I59" i="5"/>
  <c r="I60" i="5"/>
  <c r="I61" i="5"/>
  <c r="I62" i="5"/>
  <c r="I63" i="5"/>
  <c r="I64" i="5"/>
  <c r="I65" i="5"/>
  <c r="I66" i="5"/>
  <c r="I67" i="5"/>
  <c r="I68" i="5"/>
  <c r="I69" i="5"/>
  <c r="I70" i="5"/>
  <c r="I71" i="5"/>
  <c r="I72" i="5"/>
  <c r="I73" i="5"/>
  <c r="I74" i="5"/>
  <c r="I75" i="5"/>
  <c r="I76" i="5"/>
  <c r="I77" i="5"/>
  <c r="I78" i="5"/>
  <c r="I79" i="5"/>
  <c r="I80" i="5"/>
  <c r="I81" i="5"/>
  <c r="I82" i="5"/>
  <c r="I83" i="5"/>
  <c r="I84" i="5"/>
  <c r="I85" i="5"/>
  <c r="I86" i="5"/>
  <c r="I87" i="5"/>
  <c r="I88" i="5"/>
  <c r="I89" i="5"/>
  <c r="I90" i="5"/>
  <c r="I91" i="5"/>
  <c r="I92" i="5"/>
  <c r="I93" i="5"/>
  <c r="I94" i="5"/>
  <c r="I95" i="5"/>
  <c r="I96" i="5"/>
  <c r="I97" i="5"/>
  <c r="I98" i="5"/>
  <c r="I99" i="5"/>
  <c r="I100" i="5"/>
  <c r="I101" i="5"/>
  <c r="I102" i="5"/>
  <c r="I103" i="5"/>
  <c r="I104" i="5"/>
  <c r="I105" i="5"/>
  <c r="I106" i="5"/>
  <c r="I107" i="5"/>
  <c r="I108" i="5"/>
  <c r="I109" i="5"/>
  <c r="I110" i="5"/>
  <c r="I111" i="5"/>
  <c r="I112" i="5"/>
  <c r="I113" i="5"/>
  <c r="I114" i="5"/>
  <c r="I115" i="5"/>
  <c r="I116" i="5"/>
  <c r="I117" i="5"/>
  <c r="I118" i="5"/>
  <c r="I119" i="5"/>
  <c r="I120" i="5"/>
  <c r="I121" i="5"/>
  <c r="I122" i="5"/>
  <c r="I123" i="5"/>
  <c r="I124" i="5"/>
  <c r="I125" i="5"/>
  <c r="I126" i="5"/>
  <c r="I127" i="5"/>
  <c r="I128" i="5"/>
  <c r="I129" i="5"/>
  <c r="I130" i="5"/>
  <c r="I131" i="5"/>
  <c r="I132" i="5"/>
  <c r="I133" i="5"/>
  <c r="I134" i="5"/>
  <c r="I135" i="5"/>
  <c r="I136" i="5"/>
  <c r="I137" i="5"/>
  <c r="I138" i="5"/>
  <c r="I139" i="5"/>
  <c r="I140" i="5"/>
  <c r="I141" i="5"/>
  <c r="I142" i="5"/>
  <c r="I143" i="5"/>
  <c r="I144" i="5"/>
  <c r="I145" i="5"/>
  <c r="I146" i="5"/>
  <c r="I147" i="5"/>
  <c r="I148" i="5"/>
  <c r="I149" i="5"/>
  <c r="I150" i="5"/>
  <c r="I151" i="5"/>
  <c r="I152" i="5"/>
  <c r="I153" i="5"/>
  <c r="I154" i="5"/>
  <c r="I155" i="5"/>
  <c r="I156" i="5"/>
  <c r="I157" i="5"/>
  <c r="I158" i="5"/>
  <c r="I159" i="5"/>
  <c r="I160" i="5"/>
  <c r="I161" i="5"/>
  <c r="I162" i="5"/>
  <c r="I163" i="5"/>
  <c r="I164" i="5"/>
  <c r="I165" i="5"/>
  <c r="I166" i="5"/>
  <c r="I167" i="5"/>
  <c r="I168" i="5"/>
  <c r="I169" i="5"/>
  <c r="I170" i="5"/>
  <c r="I171" i="5"/>
  <c r="I172" i="5"/>
  <c r="I173" i="5"/>
  <c r="I174" i="5"/>
  <c r="I175" i="5"/>
  <c r="I176" i="5"/>
  <c r="I177" i="5"/>
  <c r="I178" i="5"/>
  <c r="I179" i="5"/>
  <c r="I180" i="5"/>
  <c r="I181" i="5"/>
  <c r="I182" i="5"/>
  <c r="I183" i="5"/>
  <c r="I184" i="5"/>
  <c r="I185" i="5"/>
  <c r="I186" i="5"/>
  <c r="I187" i="5"/>
  <c r="I188" i="5"/>
  <c r="I189" i="5"/>
  <c r="I190" i="5"/>
  <c r="I191" i="5"/>
  <c r="I192" i="5"/>
  <c r="I193" i="5"/>
  <c r="I194" i="5"/>
  <c r="I195" i="5"/>
  <c r="I196" i="5"/>
  <c r="I197" i="5"/>
  <c r="I198" i="5"/>
  <c r="I199" i="5"/>
  <c r="I200" i="5"/>
  <c r="I201" i="5"/>
  <c r="I202" i="5"/>
  <c r="I203" i="5"/>
  <c r="I204" i="5"/>
  <c r="I205" i="5"/>
  <c r="I206" i="5"/>
  <c r="I207" i="5"/>
  <c r="I208" i="5"/>
  <c r="I209" i="5"/>
  <c r="I210" i="5"/>
  <c r="I211" i="5"/>
  <c r="I212" i="5"/>
  <c r="I213" i="5"/>
  <c r="I214" i="5"/>
  <c r="I215" i="5"/>
  <c r="I216" i="5"/>
  <c r="I217" i="5"/>
  <c r="I218" i="5"/>
  <c r="I219" i="5"/>
  <c r="I220" i="5"/>
  <c r="I221" i="5"/>
  <c r="I222" i="5"/>
  <c r="I223" i="5"/>
  <c r="I224" i="5"/>
  <c r="I225" i="5"/>
  <c r="I226" i="5"/>
  <c r="I227" i="5"/>
  <c r="I228" i="5"/>
  <c r="I229" i="5"/>
  <c r="I230" i="5"/>
  <c r="I231" i="5"/>
  <c r="I232" i="5"/>
  <c r="I233" i="5"/>
  <c r="I234" i="5"/>
  <c r="I235" i="5"/>
  <c r="I236" i="5"/>
  <c r="I237" i="5"/>
  <c r="I238" i="5"/>
  <c r="I239" i="5"/>
  <c r="I240" i="5"/>
  <c r="I241" i="5"/>
  <c r="I242" i="5"/>
  <c r="I243" i="5"/>
  <c r="I244" i="5"/>
  <c r="I245" i="5"/>
  <c r="I246" i="5"/>
  <c r="I247" i="5"/>
  <c r="I248" i="5"/>
  <c r="I249" i="5"/>
  <c r="I250" i="5"/>
  <c r="I251" i="5"/>
  <c r="I252" i="5"/>
  <c r="I253" i="5"/>
  <c r="I254" i="5"/>
  <c r="I255" i="5"/>
  <c r="I256" i="5"/>
  <c r="I257" i="5"/>
  <c r="I258" i="5"/>
  <c r="I259" i="5"/>
  <c r="I260" i="5"/>
  <c r="I261" i="5"/>
  <c r="I262" i="5"/>
  <c r="I263" i="5"/>
  <c r="I264" i="5"/>
  <c r="I265" i="5"/>
  <c r="I266" i="5"/>
  <c r="I267" i="5"/>
  <c r="I268" i="5"/>
  <c r="I269" i="5"/>
  <c r="I270" i="5"/>
  <c r="I271" i="5"/>
  <c r="I272" i="5"/>
  <c r="I273" i="5"/>
  <c r="I274" i="5"/>
  <c r="I275" i="5"/>
  <c r="I276" i="5"/>
  <c r="I277" i="5"/>
  <c r="I278" i="5"/>
  <c r="I279" i="5"/>
  <c r="I280" i="5"/>
  <c r="I281" i="5"/>
  <c r="I282" i="5"/>
  <c r="I283" i="5"/>
  <c r="I284" i="5"/>
  <c r="I285" i="5"/>
  <c r="I286" i="5"/>
  <c r="I287" i="5"/>
  <c r="I288" i="5"/>
  <c r="I289" i="5"/>
  <c r="I290" i="5"/>
  <c r="I291" i="5"/>
  <c r="G11" i="9"/>
  <c r="G10" i="9"/>
  <c r="G9" i="9"/>
  <c r="G8" i="9"/>
  <c r="G7" i="9"/>
  <c r="G6" i="9"/>
  <c r="G5" i="9"/>
  <c r="G4" i="9"/>
  <c r="G4" i="6"/>
  <c r="G5" i="6"/>
  <c r="G6" i="6"/>
  <c r="G7" i="6"/>
  <c r="G8" i="6"/>
  <c r="G9" i="6"/>
  <c r="G10" i="6"/>
  <c r="G11" i="6"/>
  <c r="I4" i="5"/>
  <c r="I5" i="5"/>
  <c r="I6" i="5"/>
  <c r="I7" i="5"/>
  <c r="I8" i="5"/>
  <c r="I9" i="5"/>
  <c r="I10" i="5"/>
  <c r="I11" i="5"/>
  <c r="I12" i="5"/>
  <c r="K27" i="4" l="1"/>
  <c r="K13" i="4"/>
  <c r="K12" i="4"/>
  <c r="K21" i="4"/>
  <c r="K14" i="4"/>
  <c r="K22" i="4"/>
  <c r="K20" i="4"/>
  <c r="K15" i="4"/>
  <c r="K23" i="4"/>
  <c r="K16" i="4"/>
  <c r="K24" i="4"/>
  <c r="K17" i="4"/>
  <c r="K25" i="4"/>
  <c r="K10" i="4"/>
  <c r="K18" i="4"/>
  <c r="K26" i="4"/>
  <c r="K11" i="4"/>
  <c r="K19" i="4"/>
  <c r="K7" i="4"/>
  <c r="K9" i="4"/>
  <c r="K8" i="4"/>
  <c r="K4" i="4" l="1"/>
  <c r="K6" i="4"/>
  <c r="K5" i="4"/>
</calcChain>
</file>

<file path=xl/sharedStrings.xml><?xml version="1.0" encoding="utf-8"?>
<sst xmlns="http://schemas.openxmlformats.org/spreadsheetml/2006/main" count="2666" uniqueCount="144">
  <si>
    <t>Sim</t>
  </si>
  <si>
    <t>Não</t>
  </si>
  <si>
    <t>Cadastros</t>
  </si>
  <si>
    <t>Nº</t>
  </si>
  <si>
    <t>Motorista</t>
  </si>
  <si>
    <t>Van</t>
  </si>
  <si>
    <t>Veículos</t>
  </si>
  <si>
    <t>Placa</t>
  </si>
  <si>
    <t>Ano Fabricação</t>
  </si>
  <si>
    <t>Cor</t>
  </si>
  <si>
    <t>Rodagem Aquisição (Km)</t>
  </si>
  <si>
    <t>Rodagem Atual (Km)</t>
  </si>
  <si>
    <t>Carga Máxima (Kg)</t>
  </si>
  <si>
    <t>Branco</t>
  </si>
  <si>
    <t>Prata</t>
  </si>
  <si>
    <t>Rotas</t>
  </si>
  <si>
    <t>Data</t>
  </si>
  <si>
    <t>Veículo</t>
  </si>
  <si>
    <t>Origem</t>
  </si>
  <si>
    <t>Destino</t>
  </si>
  <si>
    <t>Distância (Km)</t>
  </si>
  <si>
    <t>Peso Carga (Kg)</t>
  </si>
  <si>
    <t>Receitas</t>
  </si>
  <si>
    <t>Combustível</t>
  </si>
  <si>
    <t>Pedágio</t>
  </si>
  <si>
    <t>Outros</t>
  </si>
  <si>
    <t>No Prazo?</t>
  </si>
  <si>
    <t>Manutenção</t>
  </si>
  <si>
    <t>Obs</t>
  </si>
  <si>
    <t>Aprovado</t>
  </si>
  <si>
    <t>Parachoque</t>
  </si>
  <si>
    <t>Trocar freios</t>
  </si>
  <si>
    <t>Enchente</t>
  </si>
  <si>
    <t>Fixar setas</t>
  </si>
  <si>
    <t>Empresa</t>
  </si>
  <si>
    <t>Filial</t>
  </si>
  <si>
    <t>Tipo de veículo</t>
  </si>
  <si>
    <t>Terceiro</t>
  </si>
  <si>
    <t>Próprio</t>
  </si>
  <si>
    <t>Cliente</t>
  </si>
  <si>
    <t>Empresa 1</t>
  </si>
  <si>
    <t>Empresa 2</t>
  </si>
  <si>
    <t>Empresa 3</t>
  </si>
  <si>
    <t>Filial 1</t>
  </si>
  <si>
    <t>Filial 2</t>
  </si>
  <si>
    <t>Filial 3</t>
  </si>
  <si>
    <t>placa001</t>
  </si>
  <si>
    <t>SAVEIRO</t>
  </si>
  <si>
    <t>placa002</t>
  </si>
  <si>
    <t>STRADA</t>
  </si>
  <si>
    <t>placa003</t>
  </si>
  <si>
    <t>CAMINHÃO</t>
  </si>
  <si>
    <t>Tipo de Manutenção</t>
  </si>
  <si>
    <t>Preventiva</t>
  </si>
  <si>
    <t>Corretiva</t>
  </si>
  <si>
    <t>Motivo da Manutenção</t>
  </si>
  <si>
    <t>Custo da Manutenção</t>
  </si>
  <si>
    <t>Documentos</t>
  </si>
  <si>
    <t>Tipo do Documento</t>
  </si>
  <si>
    <t>Multa</t>
  </si>
  <si>
    <t>Licenciamento</t>
  </si>
  <si>
    <t>IPVA</t>
  </si>
  <si>
    <t>Seguros</t>
  </si>
  <si>
    <t>Descrição do Documento</t>
  </si>
  <si>
    <t>Custo do Documento</t>
  </si>
  <si>
    <t>Primeira parcela</t>
  </si>
  <si>
    <t>Seguro</t>
  </si>
  <si>
    <t>Rota 02</t>
  </si>
  <si>
    <t>Rota 01</t>
  </si>
  <si>
    <t>Trocar pneus</t>
  </si>
  <si>
    <t>Cliente 01</t>
  </si>
  <si>
    <t>Cliente 02</t>
  </si>
  <si>
    <t>Cliente 03</t>
  </si>
  <si>
    <t>Cliente 04</t>
  </si>
  <si>
    <t>Carlos</t>
  </si>
  <si>
    <t>Miguel</t>
  </si>
  <si>
    <t>João</t>
  </si>
  <si>
    <t>Ricardo</t>
  </si>
  <si>
    <t>placa004</t>
  </si>
  <si>
    <t>placa005</t>
  </si>
  <si>
    <t>placa006</t>
  </si>
  <si>
    <t>placa007</t>
  </si>
  <si>
    <t>placa008</t>
  </si>
  <si>
    <t>placa009</t>
  </si>
  <si>
    <t>placa010</t>
  </si>
  <si>
    <t>placa011</t>
  </si>
  <si>
    <t>placa012</t>
  </si>
  <si>
    <t>placa013</t>
  </si>
  <si>
    <t>placa014</t>
  </si>
  <si>
    <t>placa015</t>
  </si>
  <si>
    <t>placa016</t>
  </si>
  <si>
    <t>placa017</t>
  </si>
  <si>
    <t>placa018</t>
  </si>
  <si>
    <t>placa019</t>
  </si>
  <si>
    <t>placa020</t>
  </si>
  <si>
    <t>placa021</t>
  </si>
  <si>
    <t>placa022</t>
  </si>
  <si>
    <t>placa023</t>
  </si>
  <si>
    <t>placa024</t>
  </si>
  <si>
    <t>Kombi</t>
  </si>
  <si>
    <t>Imagem</t>
  </si>
  <si>
    <t>Golf</t>
  </si>
  <si>
    <t>Caminhão 1</t>
  </si>
  <si>
    <t>Caminhão 2</t>
  </si>
  <si>
    <t>Furgão</t>
  </si>
  <si>
    <t>Caminhão Baú</t>
  </si>
  <si>
    <t>Caminhão tanque</t>
  </si>
  <si>
    <t>Saveiro 2</t>
  </si>
  <si>
    <t>Montana</t>
  </si>
  <si>
    <t>Kangoo Van</t>
  </si>
  <si>
    <t>Hyundai HR</t>
  </si>
  <si>
    <t>Scania P320</t>
  </si>
  <si>
    <t>Volvo VM 270</t>
  </si>
  <si>
    <t>Kia Bongo K2500</t>
  </si>
  <si>
    <t>Sprinter</t>
  </si>
  <si>
    <t>Fiorino</t>
  </si>
  <si>
    <t>Fiat 147</t>
  </si>
  <si>
    <t>Celta</t>
  </si>
  <si>
    <t>Agile</t>
  </si>
  <si>
    <t>Civic</t>
  </si>
  <si>
    <t>Preto</t>
  </si>
  <si>
    <t>São Paulo</t>
  </si>
  <si>
    <t>Rio de Janeiro</t>
  </si>
  <si>
    <t>Belo Horizonte</t>
  </si>
  <si>
    <t>Salvador</t>
  </si>
  <si>
    <t>Troca de maçaneta</t>
  </si>
  <si>
    <t>Troca do aro</t>
  </si>
  <si>
    <t>Troca de torneira</t>
  </si>
  <si>
    <t>Regulagem da porta</t>
  </si>
  <si>
    <t>Troca de retrovisor</t>
  </si>
  <si>
    <t>Tipo Veículo</t>
  </si>
  <si>
    <t>Motivo</t>
  </si>
  <si>
    <t>Cliente ausente</t>
  </si>
  <si>
    <t>Cliente recusou</t>
  </si>
  <si>
    <t>Cliente Não encontrado</t>
  </si>
  <si>
    <t>Custos</t>
  </si>
  <si>
    <t>Valores</t>
  </si>
  <si>
    <t>1.0 Custo Com viagens (=)</t>
  </si>
  <si>
    <t xml:space="preserve">   1.1 Custo com combustível (+)</t>
  </si>
  <si>
    <t xml:space="preserve">   1.2 Custo com Pedágio (+)</t>
  </si>
  <si>
    <t xml:space="preserve">   1.3 Custo Outros (+)</t>
  </si>
  <si>
    <t>2.0 Custo com Manutenção (+)</t>
  </si>
  <si>
    <t>3.0 Custo com Documentos (+)</t>
  </si>
  <si>
    <t>4.0 Custo Total (=)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</si>
</sst>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xmlns:xr9="http://schemas.microsoft.com/office/spreadsheetml/2016/revision9" mc:Ignorable="x14ac x16r2 xr xr9">
  <numFmts count="5">
    <numFmt numFmtId="44" formatCode="_-&quot;R$&quot;\ * #,##0.00_-;\-&quot;R$&quot;\ * #,##0.00_-;_-&quot;R$&quot;\ * &quot;-&quot;??_-;_-@_-"/>
    <numFmt numFmtId="43" formatCode="_-* #,##0.00_-;\-* #,##0.00_-;_-* &quot;-&quot;??_-;_-@_-"/>
    <numFmt numFmtId="164" formatCode="\(00\)\ 00000\-0000"/>
    <numFmt numFmtId="165" formatCode="&quot;R$&quot;\ #,##0.00"/>
    <numFmt numFmtId="166" formatCode="_-* #,##0_-;\-* #,##0_-;_-* &quot;-&quot;??_-;_-@_-"/>
  </numFmts>
  <fonts count="9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Montserrat"/>
    </font>
    <font>
      <b/>
      <sz val="20"/>
      <color theme="0"/>
      <name val="Montserrat"/>
    </font>
    <font>
      <sz val="9"/>
      <color theme="1"/>
      <name val="Montserrat"/>
    </font>
    <font>
      <b/>
      <sz val="9"/>
      <color theme="0"/>
      <name val="Montserrat"/>
    </font>
    <font>
      <sz val="8"/>
      <name val="Calibri"/>
      <family val="2"/>
      <scheme val="minor"/>
    </font>
    <font>
      <sz val="9"/>
      <color rgb="FF000000"/>
      <name val="Montserrat"/>
    </font>
    <font>
      <b/>
      <sz val="9"/>
      <color theme="1"/>
      <name val="Montserrat"/>
    </font>
  </fonts>
  <fills count="13">
    <fill>
      <patternFill patternType="none"/>
    </fill>
    <fill>
      <patternFill patternType="gray125"/>
    </fill>
    <fill>
      <patternFill patternType="solid">
        <fgColor theme="2" tint="-0.749992370372631"/>
        <bgColor indexed="64"/>
      </patternFill>
    </fill>
    <fill>
      <patternFill patternType="solid">
        <fgColor theme="4" tint="-0.249977111117893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1"/>
        <bgColor theme="1"/>
      </patternFill>
    </fill>
    <fill>
      <patternFill patternType="solid">
        <fgColor theme="0"/>
        <bgColor theme="0" tint="-0.14999847407452621"/>
      </patternFill>
    </fill>
    <fill>
      <patternFill patternType="solid">
        <fgColor theme="1"/>
        <bgColor indexed="64"/>
      </patternFill>
    </fill>
    <fill>
      <patternFill patternType="solid">
        <fgColor theme="0"/>
        <bgColor theme="1"/>
      </patternFill>
    </fill>
    <fill>
      <patternFill patternType="solid">
        <fgColor rgb="FF00B050"/>
        <bgColor indexed="64"/>
      </patternFill>
    </fill>
    <fill>
      <patternFill patternType="solid">
        <fgColor rgb="FFFF0000"/>
        <bgColor indexed="64"/>
      </patternFill>
    </fill>
    <fill>
      <patternFill patternType="solid">
        <fgColor theme="0" tint="-4.9989318521683403E-2"/>
        <bgColor indexed="64"/>
      </patternFill>
    </fill>
    <fill>
      <patternFill patternType="solid">
        <fgColor theme="0" tint="-0.34998626667073579"/>
        <bgColor indexed="64"/>
      </patternFill>
    </fill>
  </fills>
  <borders count="10">
    <border>
      <left/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theme="1"/>
      </left>
      <right style="thin">
        <color theme="1"/>
      </right>
      <top style="thin">
        <color theme="1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</borders>
  <cellStyleXfs count="3">
    <xf numFmtId="0" fontId="0" fillId="0" borderId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</cellStyleXfs>
  <cellXfs count="52">
    <xf numFmtId="0" fontId="0" fillId="0" borderId="0" xfId="0"/>
    <xf numFmtId="0" fontId="0" fillId="2" borderId="0" xfId="0" applyFill="1"/>
    <xf numFmtId="0" fontId="3" fillId="2" borderId="0" xfId="0" applyFont="1" applyFill="1" applyAlignment="1">
      <alignment vertical="center"/>
    </xf>
    <xf numFmtId="0" fontId="2" fillId="0" borderId="0" xfId="0" applyFont="1"/>
    <xf numFmtId="0" fontId="4" fillId="0" borderId="0" xfId="0" applyFont="1"/>
    <xf numFmtId="0" fontId="4" fillId="0" borderId="0" xfId="0" applyFont="1" applyAlignment="1">
      <alignment horizontal="center"/>
    </xf>
    <xf numFmtId="0" fontId="4" fillId="0" borderId="0" xfId="0" applyFont="1" applyAlignment="1">
      <alignment horizontal="center" vertical="center"/>
    </xf>
    <xf numFmtId="14" fontId="4" fillId="0" borderId="0" xfId="0" applyNumberFormat="1" applyFont="1" applyAlignment="1">
      <alignment horizontal="center" vertical="center"/>
    </xf>
    <xf numFmtId="0" fontId="4" fillId="0" borderId="0" xfId="0" applyFont="1" applyAlignment="1">
      <alignment horizontal="center" vertical="center" wrapText="1"/>
    </xf>
    <xf numFmtId="0" fontId="4" fillId="3" borderId="0" xfId="0" applyFont="1" applyFill="1" applyAlignment="1">
      <alignment horizontal="center" vertical="center" wrapText="1"/>
    </xf>
    <xf numFmtId="166" fontId="4" fillId="0" borderId="0" xfId="2" applyNumberFormat="1" applyFont="1" applyAlignment="1">
      <alignment horizontal="center" vertical="center" wrapText="1"/>
    </xf>
    <xf numFmtId="165" fontId="4" fillId="0" borderId="0" xfId="1" applyNumberFormat="1" applyFont="1" applyAlignment="1">
      <alignment horizontal="center" vertical="center" wrapText="1"/>
    </xf>
    <xf numFmtId="0" fontId="0" fillId="4" borderId="0" xfId="0" applyFill="1"/>
    <xf numFmtId="0" fontId="4" fillId="4" borderId="0" xfId="0" applyFont="1" applyFill="1"/>
    <xf numFmtId="0" fontId="2" fillId="4" borderId="0" xfId="0" applyFont="1" applyFill="1"/>
    <xf numFmtId="0" fontId="4" fillId="4" borderId="0" xfId="0" applyFont="1" applyFill="1" applyAlignment="1">
      <alignment horizontal="center" vertical="center" wrapText="1"/>
    </xf>
    <xf numFmtId="166" fontId="4" fillId="4" borderId="0" xfId="2" applyNumberFormat="1" applyFont="1" applyFill="1" applyAlignment="1">
      <alignment horizontal="center" vertical="center" wrapText="1"/>
    </xf>
    <xf numFmtId="0" fontId="0" fillId="2" borderId="1" xfId="0" applyFill="1" applyBorder="1"/>
    <xf numFmtId="0" fontId="5" fillId="5" borderId="2" xfId="0" applyFont="1" applyFill="1" applyBorder="1" applyAlignment="1">
      <alignment horizontal="center" vertical="center"/>
    </xf>
    <xf numFmtId="0" fontId="5" fillId="5" borderId="3" xfId="0" applyFont="1" applyFill="1" applyBorder="1" applyAlignment="1">
      <alignment horizontal="center" vertical="center"/>
    </xf>
    <xf numFmtId="0" fontId="4" fillId="6" borderId="2" xfId="0" applyFont="1" applyFill="1" applyBorder="1" applyAlignment="1">
      <alignment horizontal="center" vertical="center"/>
    </xf>
    <xf numFmtId="0" fontId="4" fillId="4" borderId="2" xfId="0" applyFont="1" applyFill="1" applyBorder="1" applyAlignment="1">
      <alignment horizontal="center" vertical="center"/>
    </xf>
    <xf numFmtId="0" fontId="4" fillId="7" borderId="0" xfId="0" applyFont="1" applyFill="1" applyAlignment="1">
      <alignment horizontal="center" vertical="center" wrapText="1"/>
    </xf>
    <xf numFmtId="14" fontId="4" fillId="0" borderId="0" xfId="0" applyNumberFormat="1" applyFont="1" applyAlignment="1">
      <alignment horizontal="center"/>
    </xf>
    <xf numFmtId="166" fontId="4" fillId="0" borderId="0" xfId="2" applyNumberFormat="1" applyFont="1" applyAlignment="1">
      <alignment horizontal="center"/>
    </xf>
    <xf numFmtId="44" fontId="4" fillId="0" borderId="0" xfId="1" applyFont="1" applyAlignment="1">
      <alignment horizontal="center"/>
    </xf>
    <xf numFmtId="164" fontId="4" fillId="4" borderId="2" xfId="0" applyNumberFormat="1" applyFont="1" applyFill="1" applyBorder="1" applyAlignment="1">
      <alignment horizontal="center" vertical="center"/>
    </xf>
    <xf numFmtId="164" fontId="4" fillId="4" borderId="2" xfId="0" applyNumberFormat="1" applyFont="1" applyFill="1" applyBorder="1"/>
    <xf numFmtId="14" fontId="4" fillId="4" borderId="0" xfId="0" applyNumberFormat="1" applyFont="1" applyFill="1" applyAlignment="1">
      <alignment horizontal="center" vertical="center"/>
    </xf>
    <xf numFmtId="14" fontId="4" fillId="4" borderId="0" xfId="0" applyNumberFormat="1" applyFont="1" applyFill="1"/>
    <xf numFmtId="0" fontId="5" fillId="8" borderId="0" xfId="0" applyFont="1" applyFill="1" applyAlignment="1">
      <alignment horizontal="center" vertical="center"/>
    </xf>
    <xf numFmtId="0" fontId="4" fillId="4" borderId="2" xfId="0" applyFont="1" applyFill="1" applyBorder="1"/>
    <xf numFmtId="0" fontId="0" fillId="2" borderId="0" xfId="0" applyFill="1" applyAlignment="1">
      <alignment horizontal="center"/>
    </xf>
    <xf numFmtId="0" fontId="0" fillId="0" borderId="0" xfId="0" applyAlignment="1">
      <alignment horizontal="center"/>
    </xf>
    <xf numFmtId="164" fontId="4" fillId="4" borderId="2" xfId="0" applyNumberFormat="1" applyFont="1" applyFill="1" applyBorder="1" applyAlignment="1">
      <alignment horizontal="center"/>
    </xf>
    <xf numFmtId="0" fontId="0" fillId="4" borderId="0" xfId="0" applyFill="1" applyAlignment="1">
      <alignment horizontal="center"/>
    </xf>
    <xf numFmtId="0" fontId="4" fillId="9" borderId="0" xfId="0" applyFont="1" applyFill="1" applyAlignment="1">
      <alignment horizontal="center" vertical="center"/>
    </xf>
    <xf numFmtId="0" fontId="4" fillId="10" borderId="0" xfId="0" applyFont="1" applyFill="1" applyAlignment="1">
      <alignment horizontal="center" vertical="center"/>
    </xf>
    <xf numFmtId="44" fontId="4" fillId="0" borderId="0" xfId="0" applyNumberFormat="1" applyFont="1" applyAlignment="1">
      <alignment horizontal="center" vertical="center"/>
    </xf>
    <xf numFmtId="0" fontId="4" fillId="11" borderId="0" xfId="0" applyFont="1" applyFill="1" applyAlignment="1">
      <alignment horizontal="center"/>
    </xf>
    <xf numFmtId="0" fontId="4" fillId="11" borderId="0" xfId="0" applyFont="1" applyFill="1" applyAlignment="1">
      <alignment horizontal="center" vertical="center"/>
    </xf>
    <xf numFmtId="44" fontId="4" fillId="11" borderId="0" xfId="1" applyFont="1" applyFill="1" applyAlignment="1">
      <alignment horizontal="center"/>
    </xf>
    <xf numFmtId="0" fontId="7" fillId="0" borderId="0" xfId="0" applyFont="1" applyAlignment="1">
      <alignment horizontal="center" vertical="center"/>
    </xf>
    <xf numFmtId="164" fontId="4" fillId="4" borderId="4" xfId="0" applyNumberFormat="1" applyFont="1" applyFill="1" applyBorder="1" applyAlignment="1">
      <alignment horizontal="center" vertical="center"/>
    </xf>
    <xf numFmtId="164" fontId="4" fillId="4" borderId="4" xfId="0" applyNumberFormat="1" applyFont="1" applyFill="1" applyBorder="1" applyAlignment="1">
      <alignment horizontal="center"/>
    </xf>
    <xf numFmtId="44" fontId="8" fillId="12" borderId="5" xfId="0" applyNumberFormat="1" applyFont="1" applyFill="1" applyBorder="1" applyAlignment="1">
      <alignment horizontal="center" vertical="center"/>
    </xf>
    <xf numFmtId="44" fontId="4" fillId="11" borderId="5" xfId="0" applyNumberFormat="1" applyFont="1" applyFill="1" applyBorder="1" applyAlignment="1">
      <alignment horizontal="center" vertical="center"/>
    </xf>
    <xf numFmtId="44" fontId="4" fillId="11" borderId="5" xfId="0" applyNumberFormat="1" applyFont="1" applyFill="1" applyBorder="1" applyAlignment="1">
      <alignment horizontal="center"/>
    </xf>
    <xf numFmtId="0" fontId="5" fillId="5" borderId="6" xfId="0" applyFont="1" applyFill="1" applyBorder="1" applyAlignment="1">
      <alignment horizontal="center" vertical="center"/>
    </xf>
    <xf numFmtId="0" fontId="5" fillId="5" borderId="7" xfId="0" applyFont="1" applyFill="1" applyBorder="1" applyAlignment="1">
      <alignment horizontal="center" vertical="center"/>
    </xf>
    <xf numFmtId="164" fontId="4" fillId="4" borderId="8" xfId="0" applyNumberFormat="1" applyFont="1" applyFill="1" applyBorder="1" applyAlignment="1">
      <alignment horizontal="center"/>
    </xf>
    <xf numFmtId="44" fontId="8" fillId="12" borderId="9" xfId="0" applyNumberFormat="1" applyFont="1" applyFill="1" applyBorder="1" applyAlignment="1">
      <alignment horizontal="center"/>
    </xf>
  </cellXfs>
  <cellStyles count="3">
    <cellStyle name="Moeda" xfId="1" builtinId="4"/>
    <cellStyle name="Normal" xfId="0" builtinId="0"/>
    <cellStyle name="Vírgula" xfId="2" builtinId="3"/>
  </cellStyles>
  <dxfs count="70">
    <dxf>
      <font>
        <strike val="0"/>
        <outline val="0"/>
        <shadow val="0"/>
        <u val="none"/>
        <vertAlign val="baseline"/>
        <sz val="9"/>
        <color rgb="FF000000"/>
        <name val="Montserrat"/>
        <scheme val="none"/>
      </font>
      <alignment horizontal="center" vertical="center" textRotation="0" wrapText="0" indent="0" justifyLastLine="0" shrinkToFit="0" readingOrder="0"/>
    </dxf>
    <dxf>
      <font>
        <strike val="0"/>
        <outline val="0"/>
        <shadow val="0"/>
        <u val="none"/>
        <vertAlign val="baseline"/>
        <sz val="9"/>
        <color rgb="FF000000"/>
        <name val="Montserrat"/>
        <scheme val="none"/>
      </font>
      <alignment horizontal="center" vertical="center" textRotation="0" wrapText="0" indent="0" justifyLastLine="0" shrinkToFit="0" readingOrder="0"/>
    </dxf>
    <dxf>
      <font>
        <strike val="0"/>
        <outline val="0"/>
        <shadow val="0"/>
        <u val="none"/>
        <vertAlign val="baseline"/>
        <sz val="9"/>
        <color theme="1"/>
        <name val="Montserrat"/>
        <scheme val="none"/>
      </font>
      <alignment horizontal="center" vertical="center" textRotation="0" wrapText="0" indent="0" justifyLastLine="0" shrinkToFit="0" readingOrder="0"/>
    </dxf>
    <dxf>
      <font>
        <strike val="0"/>
        <outline val="0"/>
        <shadow val="0"/>
        <u val="none"/>
        <vertAlign val="baseline"/>
        <sz val="9"/>
        <color theme="1"/>
        <name val="Montserrat"/>
        <scheme val="none"/>
      </font>
      <numFmt numFmtId="34" formatCode="_-&quot;R$&quot;\ * #,##0.00_-;\-&quot;R$&quot;\ * #,##0.00_-;_-&quot;R$&quot;\ * &quot;-&quot;??_-;_-@_-"/>
      <alignment horizontal="center" vertical="center" textRotation="0" wrapText="0" indent="0" justifyLastLine="0" shrinkToFit="0" readingOrder="0"/>
    </dxf>
    <dxf>
      <font>
        <strike val="0"/>
        <outline val="0"/>
        <shadow val="0"/>
        <u val="none"/>
        <vertAlign val="baseline"/>
        <sz val="9"/>
        <color theme="1"/>
        <name val="Montserrat"/>
        <scheme val="none"/>
      </font>
      <alignment horizontal="center" vertical="center" textRotation="0" wrapText="0" indent="0" justifyLastLine="0" shrinkToFit="0" readingOrder="0"/>
    </dxf>
    <dxf>
      <font>
        <strike val="0"/>
        <outline val="0"/>
        <shadow val="0"/>
        <u val="none"/>
        <vertAlign val="baseline"/>
        <sz val="9"/>
        <color theme="1"/>
        <name val="Montserrat"/>
        <scheme val="none"/>
      </font>
      <alignment horizontal="center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Montserrat"/>
        <scheme val="none"/>
      </font>
      <numFmt numFmtId="0" formatCode="General"/>
      <fill>
        <patternFill patternType="solid">
          <fgColor indexed="64"/>
          <bgColor theme="0" tint="-4.9989318521683403E-2"/>
        </patternFill>
      </fill>
      <alignment horizontal="center" vertical="center" textRotation="0" wrapText="0" indent="0" justifyLastLine="0" shrinkToFit="0" readingOrder="0"/>
    </dxf>
    <dxf>
      <font>
        <strike val="0"/>
        <outline val="0"/>
        <shadow val="0"/>
        <u val="none"/>
        <vertAlign val="baseline"/>
        <sz val="9"/>
        <color theme="1"/>
        <name val="Montserrat"/>
        <scheme val="none"/>
      </font>
      <alignment horizontal="center" vertical="center" textRotation="0" wrapText="0" indent="0" justifyLastLine="0" shrinkToFit="0" readingOrder="0"/>
    </dxf>
    <dxf>
      <font>
        <strike val="0"/>
        <outline val="0"/>
        <shadow val="0"/>
        <u val="none"/>
        <vertAlign val="baseline"/>
        <sz val="9"/>
        <color theme="1"/>
        <name val="Montserrat"/>
        <scheme val="none"/>
      </font>
      <alignment horizontal="center" vertical="center" textRotation="0" wrapText="0" indent="0" justifyLastLine="0" shrinkToFit="0" readingOrder="0"/>
    </dxf>
    <dxf>
      <font>
        <strike val="0"/>
        <outline val="0"/>
        <shadow val="0"/>
        <u val="none"/>
        <vertAlign val="baseline"/>
        <sz val="9"/>
        <color rgb="FF000000"/>
        <name val="Montserrat"/>
        <scheme val="none"/>
      </font>
      <alignment horizontal="center" vertical="center" textRotation="0" wrapText="0" indent="0" justifyLastLine="0" shrinkToFit="0" readingOrder="0"/>
    </dxf>
    <dxf>
      <font>
        <strike val="0"/>
        <outline val="0"/>
        <shadow val="0"/>
        <u val="none"/>
        <vertAlign val="baseline"/>
        <sz val="9"/>
        <color theme="1"/>
        <name val="Montserrat"/>
        <scheme val="none"/>
      </font>
      <alignment horizontal="center" vertical="center" textRotation="0" wrapText="0" indent="0" justifyLastLine="0" shrinkToFit="0" readingOrder="0"/>
    </dxf>
    <dxf>
      <font>
        <strike val="0"/>
        <outline val="0"/>
        <shadow val="0"/>
        <u val="none"/>
        <vertAlign val="baseline"/>
        <sz val="9"/>
        <color theme="1"/>
        <name val="Montserrat"/>
        <scheme val="none"/>
      </font>
      <alignment horizontal="center" vertical="center" textRotation="0" wrapText="0" indent="0" justifyLastLine="0" shrinkToFit="0" readingOrder="0"/>
    </dxf>
    <dxf>
      <font>
        <strike val="0"/>
        <outline val="0"/>
        <shadow val="0"/>
        <u val="none"/>
        <vertAlign val="baseline"/>
        <sz val="9"/>
        <color theme="1"/>
        <name val="Montserrat"/>
        <scheme val="none"/>
      </font>
      <alignment horizontal="center" vertical="center" textRotation="0" wrapText="0" indent="0" justifyLastLine="0" shrinkToFit="0" readingOrder="0"/>
    </dxf>
    <dxf>
      <font>
        <strike val="0"/>
        <outline val="0"/>
        <shadow val="0"/>
        <u val="none"/>
        <vertAlign val="baseline"/>
        <sz val="9"/>
        <color theme="1"/>
        <name val="Montserrat"/>
        <scheme val="none"/>
      </font>
      <alignment horizontal="center" vertical="center" textRotation="0" wrapText="0" indent="0" justifyLastLine="0" shrinkToFit="0" readingOrder="0"/>
    </dxf>
    <dxf>
      <font>
        <strike val="0"/>
        <outline val="0"/>
        <shadow val="0"/>
        <u val="none"/>
        <vertAlign val="baseline"/>
        <sz val="9"/>
        <color theme="1"/>
        <name val="Montserrat"/>
        <scheme val="none"/>
      </font>
      <numFmt numFmtId="34" formatCode="_-&quot;R$&quot;\ * #,##0.00_-;\-&quot;R$&quot;\ * #,##0.00_-;_-&quot;R$&quot;\ * &quot;-&quot;??_-;_-@_-"/>
      <alignment horizontal="center" vertical="center" textRotation="0" wrapText="0" indent="0" justifyLastLine="0" shrinkToFit="0" readingOrder="0"/>
    </dxf>
    <dxf>
      <font>
        <strike val="0"/>
        <outline val="0"/>
        <shadow val="0"/>
        <u val="none"/>
        <vertAlign val="baseline"/>
        <sz val="9"/>
        <color theme="1"/>
        <name val="Montserrat"/>
        <scheme val="none"/>
      </font>
      <alignment horizontal="center" vertical="center" textRotation="0" wrapText="0" indent="0" justifyLastLine="0" shrinkToFit="0" readingOrder="0"/>
    </dxf>
    <dxf>
      <font>
        <strike val="0"/>
        <outline val="0"/>
        <shadow val="0"/>
        <u val="none"/>
        <vertAlign val="baseline"/>
        <sz val="9"/>
        <color theme="1"/>
        <name val="Montserrat"/>
        <scheme val="none"/>
      </font>
      <alignment horizontal="center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Montserrat"/>
        <scheme val="none"/>
      </font>
      <numFmt numFmtId="0" formatCode="General"/>
      <fill>
        <patternFill patternType="solid">
          <fgColor indexed="64"/>
          <bgColor theme="0" tint="-4.9989318521683403E-2"/>
        </patternFill>
      </fill>
      <alignment horizontal="center" vertical="center" textRotation="0" wrapText="0" indent="0" justifyLastLine="0" shrinkToFit="0" readingOrder="0"/>
    </dxf>
    <dxf>
      <font>
        <strike val="0"/>
        <outline val="0"/>
        <shadow val="0"/>
        <u val="none"/>
        <vertAlign val="baseline"/>
        <sz val="9"/>
        <color theme="1"/>
        <name val="Montserrat"/>
        <scheme val="none"/>
      </font>
      <alignment horizontal="center" vertical="center" textRotation="0" wrapText="0" indent="0" justifyLastLine="0" shrinkToFit="0" readingOrder="0"/>
    </dxf>
    <dxf>
      <font>
        <strike val="0"/>
        <outline val="0"/>
        <shadow val="0"/>
        <u val="none"/>
        <vertAlign val="baseline"/>
        <sz val="9"/>
        <color theme="1"/>
        <name val="Montserrat"/>
        <scheme val="none"/>
      </font>
      <alignment horizontal="center" vertical="center" textRotation="0" wrapText="0" indent="0" justifyLastLine="0" shrinkToFit="0" readingOrder="0"/>
    </dxf>
    <dxf>
      <font>
        <strike val="0"/>
        <outline val="0"/>
        <shadow val="0"/>
        <u val="none"/>
        <vertAlign val="baseline"/>
        <sz val="9"/>
        <color theme="1"/>
        <name val="Montserrat"/>
        <scheme val="none"/>
      </font>
      <alignment horizontal="center" vertical="center" textRotation="0" wrapText="0" indent="0" justifyLastLine="0" shrinkToFit="0" readingOrder="0"/>
    </dxf>
    <dxf>
      <font>
        <strike val="0"/>
        <outline val="0"/>
        <shadow val="0"/>
        <u val="none"/>
        <vertAlign val="baseline"/>
        <sz val="9"/>
        <color theme="1"/>
        <name val="Montserrat"/>
        <scheme val="none"/>
      </font>
      <alignment horizontal="center" vertical="center" textRotation="0" wrapText="0" indent="0" justifyLastLine="0" shrinkToFit="0" readingOrder="0"/>
    </dxf>
    <dxf>
      <font>
        <strike val="0"/>
        <outline val="0"/>
        <shadow val="0"/>
        <u val="none"/>
        <vertAlign val="baseline"/>
        <sz val="9"/>
        <color theme="1"/>
        <name val="Montserrat"/>
        <scheme val="none"/>
      </font>
      <numFmt numFmtId="34" formatCode="_-&quot;R$&quot;\ * #,##0.00_-;\-&quot;R$&quot;\ * #,##0.00_-;_-&quot;R$&quot;\ * &quot;-&quot;??_-;_-@_-"/>
      <fill>
        <patternFill patternType="solid">
          <fgColor indexed="64"/>
          <bgColor theme="0" tint="-4.9989318521683403E-2"/>
        </patternFill>
      </fill>
      <alignment horizont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Montserrat"/>
        <scheme val="none"/>
      </font>
      <alignment horizontal="center" vertical="bottom" textRotation="0" wrapText="0" indent="0" justifyLastLine="0" shrinkToFit="0" readingOrder="0"/>
    </dxf>
    <dxf>
      <font>
        <strike val="0"/>
        <outline val="0"/>
        <shadow val="0"/>
        <u val="none"/>
        <vertAlign val="baseline"/>
        <sz val="9"/>
        <color theme="1"/>
        <name val="Montserrat"/>
        <scheme val="none"/>
      </font>
      <alignment horizontal="center" textRotation="0" wrapText="0" indent="0" justifyLastLine="0" shrinkToFit="0" readingOrder="0"/>
    </dxf>
    <dxf>
      <font>
        <strike val="0"/>
        <outline val="0"/>
        <shadow val="0"/>
        <u val="none"/>
        <vertAlign val="baseline"/>
        <sz val="9"/>
        <color theme="1"/>
        <name val="Montserrat"/>
        <scheme val="none"/>
      </font>
      <alignment horizontal="center" textRotation="0" wrapText="0" indent="0" justifyLastLine="0" shrinkToFit="0" readingOrder="0"/>
    </dxf>
    <dxf>
      <font>
        <strike val="0"/>
        <outline val="0"/>
        <shadow val="0"/>
        <u val="none"/>
        <vertAlign val="baseline"/>
        <sz val="9"/>
        <color theme="1"/>
        <name val="Montserrat"/>
        <scheme val="none"/>
      </font>
      <alignment horizontal="center" textRotation="0" wrapText="0" indent="0" justifyLastLine="0" shrinkToFit="0" readingOrder="0"/>
    </dxf>
    <dxf>
      <font>
        <strike val="0"/>
        <outline val="0"/>
        <shadow val="0"/>
        <u val="none"/>
        <vertAlign val="baseline"/>
        <sz val="9"/>
        <color theme="1"/>
        <name val="Montserrat"/>
        <scheme val="none"/>
      </font>
      <alignment horizontal="center" textRotation="0" wrapText="0" indent="0" justifyLastLine="0" shrinkToFit="0" readingOrder="0"/>
    </dxf>
    <dxf>
      <font>
        <strike val="0"/>
        <outline val="0"/>
        <shadow val="0"/>
        <u val="none"/>
        <vertAlign val="baseline"/>
        <sz val="9"/>
        <color theme="1"/>
        <name val="Montserrat"/>
        <scheme val="none"/>
      </font>
      <alignment horizontal="center" textRotation="0" wrapText="0" indent="0" justifyLastLine="0" shrinkToFit="0" readingOrder="0"/>
    </dxf>
    <dxf>
      <font>
        <strike val="0"/>
        <outline val="0"/>
        <shadow val="0"/>
        <u val="none"/>
        <vertAlign val="baseline"/>
        <sz val="9"/>
        <color theme="1"/>
        <name val="Montserrat"/>
        <scheme val="none"/>
      </font>
      <numFmt numFmtId="166" formatCode="_-* #,##0_-;\-* #,##0_-;_-* &quot;-&quot;??_-;_-@_-"/>
      <alignment horizontal="center" textRotation="0" wrapText="0" indent="0" justifyLastLine="0" shrinkToFit="0" readingOrder="0"/>
    </dxf>
    <dxf>
      <font>
        <strike val="0"/>
        <outline val="0"/>
        <shadow val="0"/>
        <u val="none"/>
        <vertAlign val="baseline"/>
        <sz val="9"/>
        <color theme="1"/>
        <name val="Montserrat"/>
        <scheme val="none"/>
      </font>
      <alignment horizont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Montserrat"/>
        <scheme val="none"/>
      </font>
      <alignment horizontal="center" vertical="bottom" textRotation="0" wrapText="0" indent="0" justifyLastLine="0" shrinkToFit="0" readingOrder="0"/>
    </dxf>
    <dxf>
      <font>
        <strike val="0"/>
        <outline val="0"/>
        <shadow val="0"/>
        <u val="none"/>
        <vertAlign val="baseline"/>
        <sz val="9"/>
        <color theme="1"/>
        <name val="Montserrat"/>
        <scheme val="none"/>
      </font>
      <alignment horizontal="center" textRotation="0" wrapText="0" indent="0" justifyLastLine="0" shrinkToFit="0" readingOrder="0"/>
    </dxf>
    <dxf>
      <font>
        <strike val="0"/>
        <outline val="0"/>
        <shadow val="0"/>
        <u val="none"/>
        <vertAlign val="baseline"/>
        <sz val="9"/>
        <color theme="1"/>
        <name val="Montserrat"/>
        <scheme val="none"/>
      </font>
      <alignment horizontal="center" textRotation="0" wrapText="0" indent="0" justifyLastLine="0" shrinkToFit="0" readingOrder="0"/>
    </dxf>
    <dxf>
      <font>
        <strike val="0"/>
        <outline val="0"/>
        <shadow val="0"/>
        <u val="none"/>
        <vertAlign val="baseline"/>
        <sz val="9"/>
        <color theme="1"/>
        <name val="Montserrat"/>
        <scheme val="none"/>
      </font>
      <alignment horizontal="center" textRotation="0" wrapText="0" indent="0" justifyLastLine="0" shrinkToFit="0" readingOrder="0"/>
    </dxf>
    <dxf>
      <font>
        <strike val="0"/>
        <outline val="0"/>
        <shadow val="0"/>
        <u val="none"/>
        <vertAlign val="baseline"/>
        <sz val="9"/>
        <color theme="1"/>
        <name val="Montserrat"/>
        <scheme val="none"/>
      </font>
      <numFmt numFmtId="0" formatCode="General"/>
      <fill>
        <patternFill patternType="solid">
          <fgColor indexed="64"/>
          <bgColor theme="0" tint="-4.9989318521683403E-2"/>
        </patternFill>
      </fill>
      <alignment horizont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Montserrat"/>
        <scheme val="none"/>
      </font>
      <numFmt numFmtId="19" formatCode="dd/mm/yyyy"/>
      <alignment horizont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Montserrat"/>
        <scheme val="none"/>
      </font>
      <numFmt numFmtId="19" formatCode="dd/mm/yyyy"/>
      <alignment horizontal="center" vertical="bottom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Montserrat"/>
        <scheme val="none"/>
      </font>
      <numFmt numFmtId="19" formatCode="dd/mm/yyyy"/>
      <alignment horizontal="center" vertical="bottom" textRotation="0" wrapText="0" indent="0" justifyLastLine="0" shrinkToFit="0" readingOrder="0"/>
    </dxf>
    <dxf>
      <font>
        <strike val="0"/>
        <outline val="0"/>
        <shadow val="0"/>
        <u val="none"/>
        <vertAlign val="baseline"/>
        <sz val="9"/>
        <color theme="1"/>
        <name val="Montserrat"/>
        <scheme val="none"/>
      </font>
      <numFmt numFmtId="19" formatCode="dd/mm/yyyy"/>
      <alignment horizontal="center" textRotation="0" wrapText="0" indent="0" justifyLastLine="0" shrinkToFit="0" readingOrder="0"/>
    </dxf>
    <dxf>
      <font>
        <strike val="0"/>
        <outline val="0"/>
        <shadow val="0"/>
        <u val="none"/>
        <vertAlign val="baseline"/>
        <sz val="9"/>
        <color theme="1"/>
        <name val="Montserrat"/>
        <scheme val="none"/>
      </font>
      <alignment horizont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Montserrat"/>
        <scheme val="none"/>
      </font>
      <alignment horizontal="center" vertical="center" textRotation="0" wrapText="0" indent="0" justifyLastLine="0" shrinkToFit="0" readingOrder="0"/>
    </dxf>
    <dxf>
      <font>
        <strike val="0"/>
        <outline val="0"/>
        <shadow val="0"/>
        <u val="none"/>
        <vertAlign val="baseline"/>
        <sz val="9"/>
        <color theme="1"/>
        <name val="Montserrat"/>
        <scheme val="none"/>
      </font>
      <numFmt numFmtId="166" formatCode="_-* #,##0_-;\-* #,##0_-;_-* &quot;-&quot;??_-;_-@_-"/>
      <alignment horizontal="center" vertical="center" textRotation="0" wrapText="1" indent="0" justifyLastLine="0" shrinkToFit="0" readingOrder="0"/>
    </dxf>
    <dxf>
      <font>
        <strike val="0"/>
        <outline val="0"/>
        <shadow val="0"/>
        <u val="none"/>
        <vertAlign val="baseline"/>
        <sz val="9"/>
        <color theme="1"/>
        <name val="Montserrat"/>
        <scheme val="none"/>
      </font>
      <numFmt numFmtId="165" formatCode="&quot;R$&quot;\ #,##0.00"/>
      <alignment horizontal="center" vertical="center" textRotation="0" wrapText="1" indent="0" justifyLastLine="0" shrinkToFit="0" readingOrder="0"/>
    </dxf>
    <dxf>
      <font>
        <strike val="0"/>
        <outline val="0"/>
        <shadow val="0"/>
        <u val="none"/>
        <vertAlign val="baseline"/>
        <sz val="9"/>
        <color theme="1"/>
        <name val="Montserrat"/>
        <scheme val="none"/>
      </font>
      <numFmt numFmtId="166" formatCode="_-* #,##0_-;\-* #,##0_-;_-* &quot;-&quot;??_-;_-@_-"/>
      <alignment horizontal="center" vertical="center" textRotation="0" wrapText="1" indent="0" justifyLastLine="0" shrinkToFit="0" readingOrder="0"/>
    </dxf>
    <dxf>
      <font>
        <strike val="0"/>
        <outline val="0"/>
        <shadow val="0"/>
        <u val="none"/>
        <vertAlign val="baseline"/>
        <sz val="9"/>
        <color theme="1"/>
        <name val="Montserrat"/>
        <scheme val="none"/>
      </font>
      <numFmt numFmtId="166" formatCode="_-* #,##0_-;\-* #,##0_-;_-* &quot;-&quot;??_-;_-@_-"/>
      <alignment horizontal="center" vertical="center" textRotation="0" wrapText="1" indent="0" justifyLastLine="0" shrinkToFit="0" readingOrder="0"/>
    </dxf>
    <dxf>
      <font>
        <strike val="0"/>
        <outline val="0"/>
        <shadow val="0"/>
        <u val="none"/>
        <vertAlign val="baseline"/>
        <sz val="9"/>
        <color theme="1"/>
        <name val="Montserrat"/>
        <scheme val="none"/>
      </font>
      <numFmt numFmtId="166" formatCode="_-* #,##0_-;\-* #,##0_-;_-* &quot;-&quot;??_-;_-@_-"/>
      <alignment horizontal="center" vertical="center" textRotation="0" wrapText="1" indent="0" justifyLastLine="0" shrinkToFit="0" readingOrder="0"/>
    </dxf>
    <dxf>
      <font>
        <strike val="0"/>
        <outline val="0"/>
        <shadow val="0"/>
        <u val="none"/>
        <vertAlign val="baseline"/>
        <sz val="9"/>
        <color theme="1"/>
        <name val="Montserrat"/>
        <scheme val="none"/>
      </font>
      <alignment horizontal="center" vertical="center" textRotation="0" wrapText="1" indent="0" justifyLastLine="0" shrinkToFit="0" readingOrder="0"/>
    </dxf>
    <dxf>
      <font>
        <strike val="0"/>
        <outline val="0"/>
        <shadow val="0"/>
        <u val="none"/>
        <vertAlign val="baseline"/>
        <sz val="9"/>
        <color theme="1"/>
        <name val="Montserrat"/>
        <scheme val="none"/>
      </font>
      <alignment horizontal="center" vertical="center" textRotation="0" wrapText="1" indent="0" justifyLastLine="0" shrinkToFit="0" readingOrder="0"/>
    </dxf>
    <dxf>
      <font>
        <strike val="0"/>
        <outline val="0"/>
        <shadow val="0"/>
        <u val="none"/>
        <vertAlign val="baseline"/>
        <sz val="9"/>
        <color theme="1"/>
        <name val="Montserrat"/>
        <scheme val="none"/>
      </font>
      <alignment horizontal="center" vertical="center" textRotation="0" wrapText="1" indent="0" justifyLastLine="0" shrinkToFit="0" readingOrder="0"/>
    </dxf>
    <dxf>
      <font>
        <strike val="0"/>
        <outline val="0"/>
        <shadow val="0"/>
        <u val="none"/>
        <vertAlign val="baseline"/>
        <sz val="9"/>
        <color theme="1"/>
        <name val="Montserrat"/>
        <scheme val="none"/>
      </font>
      <alignment horizontal="center" vertical="center" textRotation="0" wrapText="1" indent="0" justifyLastLine="0" shrinkToFit="0" readingOrder="0"/>
    </dxf>
    <dxf>
      <font>
        <strike val="0"/>
        <outline val="0"/>
        <shadow val="0"/>
        <u val="none"/>
        <vertAlign val="baseline"/>
        <sz val="9"/>
        <color theme="1"/>
        <name val="Montserrat"/>
        <scheme val="none"/>
      </font>
      <alignment horizontal="center" vertical="center" textRotation="0" wrapText="1" indent="0" justifyLastLine="0" shrinkToFit="0" readingOrder="0"/>
    </dxf>
    <dxf>
      <font>
        <strike val="0"/>
        <outline val="0"/>
        <shadow val="0"/>
        <u val="none"/>
        <vertAlign val="baseline"/>
        <sz val="9"/>
        <color theme="1"/>
        <name val="Montserrat"/>
        <scheme val="none"/>
      </font>
      <alignment horizontal="center" vertical="center" textRotation="0" wrapText="1" indent="0" justifyLastLine="0" shrinkToFit="0" readingOrder="0"/>
    </dxf>
    <dxf>
      <font>
        <strike val="0"/>
        <outline val="0"/>
        <shadow val="0"/>
        <u val="none"/>
        <vertAlign val="baseline"/>
        <sz val="9"/>
        <color theme="1"/>
        <name val="Montserrat"/>
        <scheme val="none"/>
      </font>
      <alignment horizontal="center" vertical="center" textRotation="0" wrapText="1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Montserrat"/>
        <scheme val="none"/>
      </font>
      <numFmt numFmtId="164" formatCode="\(00\)\ 00000\-0000"/>
      <fill>
        <patternFill patternType="solid">
          <fgColor indexed="64"/>
          <bgColor theme="0"/>
        </patternFill>
      </fill>
      <alignment horizontal="center" vertical="bottom" textRotation="0" wrapText="0" indent="0" justifyLastLine="0" shrinkToFit="0" readingOrder="0"/>
      <border diagonalUp="0" diagonalDown="0">
        <left/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border outline="0">
        <top style="thin">
          <color indexed="64"/>
        </top>
      </border>
    </dxf>
    <dxf>
      <border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 outline="0">
        <bottom style="thin">
          <color indexed="64"/>
        </bottom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9"/>
        <color theme="0"/>
        <name val="Montserrat"/>
        <scheme val="none"/>
      </font>
      <fill>
        <patternFill patternType="solid">
          <fgColor theme="1"/>
          <bgColor theme="1"/>
        </patternFill>
      </fill>
      <alignment horizontal="center" vertical="center" textRotation="0" wrapText="0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/>
        <bottom/>
      </border>
    </dxf>
    <dxf>
      <border>
        <left style="thin">
          <color theme="1"/>
        </left>
      </border>
    </dxf>
    <dxf>
      <border>
        <left style="thin">
          <color theme="1"/>
        </left>
      </border>
    </dxf>
    <dxf>
      <border>
        <top style="thin">
          <color theme="1"/>
        </top>
      </border>
    </dxf>
    <dxf>
      <border>
        <top style="thin">
          <color theme="1"/>
        </top>
      </border>
    </dxf>
    <dxf>
      <font>
        <b/>
        <color theme="1"/>
      </font>
    </dxf>
    <dxf>
      <font>
        <b/>
        <color theme="1"/>
      </font>
    </dxf>
    <dxf>
      <font>
        <b/>
        <color theme="1"/>
      </font>
      <border>
        <top style="double">
          <color theme="1"/>
        </top>
      </border>
    </dxf>
    <dxf>
      <font>
        <b/>
        <color theme="0"/>
      </font>
      <fill>
        <patternFill patternType="solid">
          <fgColor theme="1"/>
          <bgColor theme="1"/>
        </patternFill>
      </fill>
    </dxf>
    <dxf>
      <font>
        <color theme="1"/>
      </font>
      <border>
        <left style="thin">
          <color theme="1"/>
        </left>
        <right style="thin">
          <color theme="1"/>
        </right>
        <top style="thin">
          <color theme="1"/>
        </top>
        <bottom style="thin">
          <color theme="1"/>
        </bottom>
        <vertical style="thin">
          <color theme="1"/>
        </vertical>
        <horizontal style="thin">
          <color theme="1"/>
        </horizontal>
      </border>
    </dxf>
    <dxf>
      <font>
        <b/>
        <sz val="11"/>
        <color theme="1"/>
      </font>
    </dxf>
    <dxf>
      <font>
        <color theme="0"/>
        <name val="Montserrat"/>
      </font>
      <fill>
        <patternFill patternType="solid">
          <fgColor theme="0"/>
          <bgColor rgb="FF28323B"/>
        </patternFill>
      </fill>
      <border diagonalUp="0" diagonalDown="0">
        <left/>
        <right/>
        <top/>
        <bottom/>
        <vertical/>
        <horizontal/>
      </border>
    </dxf>
  </dxfs>
  <tableStyles count="2" defaultTableStyle="TableStyleMedium2" defaultPivotStyle="PivotStyleLight16">
    <tableStyle name="Estilo de Linha do Tempo 1" pivot="0" table="0" count="8" xr9:uid="{0F6CC294-3C2F-4B90-B294-20440B090EE1}">
      <tableStyleElement type="wholeTable" dxfId="69"/>
      <tableStyleElement type="headerRow" dxfId="68"/>
    </tableStyle>
    <tableStyle name="TableStyleLight8 2" pivot="0" count="9" xr9:uid="{92706ECD-821B-48FE-BBBE-4A17E0BFF794}">
      <tableStyleElement type="wholeTable" dxfId="67"/>
      <tableStyleElement type="headerRow" dxfId="66"/>
      <tableStyleElement type="totalRow" dxfId="65"/>
      <tableStyleElement type="firstColumn" dxfId="64"/>
      <tableStyleElement type="lastColumn" dxfId="63"/>
      <tableStyleElement type="firstRowStripe" dxfId="62"/>
      <tableStyleElement type="secondRowStripe" dxfId="61"/>
      <tableStyleElement type="firstColumnStripe" dxfId="60"/>
      <tableStyleElement type="secondColumnStripe" dxfId="59"/>
    </tableStyle>
  </tableStyles>
  <colors>
    <mruColors>
      <color rgb="FF28323B"/>
      <color rgb="FFED8137"/>
      <color rgb="FFC55A11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A0A4C193-F2C1-4fcb-8827-314CF55A85BB}">
      <x15:dxfs count="6">
        <dxf>
          <fill>
            <patternFill patternType="solid">
              <fgColor theme="0" tint="-0.14999847407452621"/>
              <bgColor theme="0" tint="-0.14999847407452621"/>
            </patternFill>
          </fill>
        </dxf>
        <dxf>
          <fill>
            <patternFill patternType="solid">
              <fgColor theme="0"/>
              <bgColor theme="5" tint="-0.24994659260841701"/>
            </patternFill>
          </fill>
        </dxf>
        <dxf>
          <font>
            <sz val="9"/>
            <color theme="1" tint="0.499984740745262"/>
          </font>
        </dxf>
        <dxf>
          <font>
            <sz val="9"/>
            <color theme="1" tint="0.499984740745262"/>
          </font>
        </dxf>
        <dxf>
          <font>
            <sz val="9"/>
            <color theme="1" tint="0.499984740745262"/>
          </font>
        </dxf>
        <dxf>
          <font>
            <sz val="10"/>
            <color theme="1" tint="0.499984740745262"/>
          </font>
        </dxf>
      </x15:dxfs>
    </ext>
    <ext xmlns:x15="http://schemas.microsoft.com/office/spreadsheetml/2010/11/main" uri="{9260A510-F301-46a8-8635-F512D64BE5F5}">
      <x15:timelineStyles defaultTimelineStyle="TimeSlicerStyleLight1">
        <x15:timelineStyle name="Estilo de Linha do Tempo 1">
          <x15:timelineStyleElements>
            <x15:timelineStyleElement type="selectionLabel" dxfId="5"/>
            <x15:timelineStyleElement type="timeLevel" dxfId="4"/>
            <x15:timelineStyleElement type="periodLabel1" dxfId="3"/>
            <x15:timelineStyleElement type="periodLabel2" dxfId="2"/>
            <x15:timelineStyleElement type="selectedTimeBlock" dxfId="1"/>
            <x15:timelineStyleElement type="unselectedTimeBlock" dxfId="0"/>
          </x15:timelineStyleElements>
        </x15:timelineStyle>
      </x15:timelineStyles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calcChain" Target="calcChain.xml"/></Relationships>
</file>

<file path=xl/drawings/_rels/drawing1.xml.rels><?xml version="1.0" encoding="UTF-8" standalone="yes"?>
<Relationships xmlns="http://schemas.openxmlformats.org/package/2006/relationships"><Relationship Id="rId8" Type="http://schemas.openxmlformats.org/officeDocument/2006/relationships/image" Target="../media/image4.svg"/><Relationship Id="rId13" Type="http://schemas.openxmlformats.org/officeDocument/2006/relationships/hyperlink" Target="#Documentos!A1"/><Relationship Id="rId3" Type="http://schemas.openxmlformats.org/officeDocument/2006/relationships/image" Target="../media/image1.png"/><Relationship Id="rId7" Type="http://schemas.openxmlformats.org/officeDocument/2006/relationships/image" Target="../media/image3.png"/><Relationship Id="rId12" Type="http://schemas.openxmlformats.org/officeDocument/2006/relationships/image" Target="../media/image8.svg"/><Relationship Id="rId2" Type="http://schemas.openxmlformats.org/officeDocument/2006/relationships/hyperlink" Target="#Rotas!A1"/><Relationship Id="rId1" Type="http://schemas.openxmlformats.org/officeDocument/2006/relationships/hyperlink" Target="#Cadastros!A1"/><Relationship Id="rId6" Type="http://schemas.openxmlformats.org/officeDocument/2006/relationships/hyperlink" Target="#Ve&#237;culos!A1"/><Relationship Id="rId11" Type="http://schemas.openxmlformats.org/officeDocument/2006/relationships/image" Target="../media/image7.png"/><Relationship Id="rId5" Type="http://schemas.openxmlformats.org/officeDocument/2006/relationships/hyperlink" Target="#Manuten&#231;&#227;o!A1"/><Relationship Id="rId10" Type="http://schemas.openxmlformats.org/officeDocument/2006/relationships/image" Target="../media/image6.svg"/><Relationship Id="rId4" Type="http://schemas.openxmlformats.org/officeDocument/2006/relationships/image" Target="../media/image2.svg"/><Relationship Id="rId9" Type="http://schemas.openxmlformats.org/officeDocument/2006/relationships/image" Target="../media/image5.png"/></Relationships>
</file>

<file path=xl/drawings/_rels/drawing2.xml.rels><?xml version="1.0" encoding="UTF-8" standalone="yes"?>
<Relationships xmlns="http://schemas.openxmlformats.org/package/2006/relationships"><Relationship Id="rId8" Type="http://schemas.openxmlformats.org/officeDocument/2006/relationships/image" Target="../media/image4.svg"/><Relationship Id="rId13" Type="http://schemas.openxmlformats.org/officeDocument/2006/relationships/hyperlink" Target="#Documentos!A1"/><Relationship Id="rId3" Type="http://schemas.openxmlformats.org/officeDocument/2006/relationships/image" Target="../media/image1.png"/><Relationship Id="rId7" Type="http://schemas.openxmlformats.org/officeDocument/2006/relationships/image" Target="../media/image3.png"/><Relationship Id="rId12" Type="http://schemas.openxmlformats.org/officeDocument/2006/relationships/image" Target="../media/image8.svg"/><Relationship Id="rId2" Type="http://schemas.openxmlformats.org/officeDocument/2006/relationships/hyperlink" Target="#Rotas!A1"/><Relationship Id="rId1" Type="http://schemas.openxmlformats.org/officeDocument/2006/relationships/hyperlink" Target="#Cadastros!A1"/><Relationship Id="rId6" Type="http://schemas.openxmlformats.org/officeDocument/2006/relationships/hyperlink" Target="#Ve&#237;culos!A1"/><Relationship Id="rId11" Type="http://schemas.openxmlformats.org/officeDocument/2006/relationships/image" Target="../media/image7.png"/><Relationship Id="rId5" Type="http://schemas.openxmlformats.org/officeDocument/2006/relationships/hyperlink" Target="#Manuten&#231;&#227;o!A1"/><Relationship Id="rId10" Type="http://schemas.openxmlformats.org/officeDocument/2006/relationships/image" Target="../media/image6.svg"/><Relationship Id="rId4" Type="http://schemas.openxmlformats.org/officeDocument/2006/relationships/image" Target="../media/image2.svg"/><Relationship Id="rId9" Type="http://schemas.openxmlformats.org/officeDocument/2006/relationships/image" Target="../media/image5.png"/></Relationships>
</file>

<file path=xl/drawings/_rels/drawing3.xml.rels><?xml version="1.0" encoding="UTF-8" standalone="yes"?>
<Relationships xmlns="http://schemas.openxmlformats.org/package/2006/relationships"><Relationship Id="rId8" Type="http://schemas.openxmlformats.org/officeDocument/2006/relationships/image" Target="../media/image4.svg"/><Relationship Id="rId13" Type="http://schemas.openxmlformats.org/officeDocument/2006/relationships/hyperlink" Target="#Documentos!A1"/><Relationship Id="rId3" Type="http://schemas.openxmlformats.org/officeDocument/2006/relationships/image" Target="../media/image1.png"/><Relationship Id="rId7" Type="http://schemas.openxmlformats.org/officeDocument/2006/relationships/image" Target="../media/image3.png"/><Relationship Id="rId12" Type="http://schemas.openxmlformats.org/officeDocument/2006/relationships/image" Target="../media/image8.svg"/><Relationship Id="rId2" Type="http://schemas.openxmlformats.org/officeDocument/2006/relationships/hyperlink" Target="#Rotas!A1"/><Relationship Id="rId1" Type="http://schemas.openxmlformats.org/officeDocument/2006/relationships/hyperlink" Target="#Cadastros!A1"/><Relationship Id="rId6" Type="http://schemas.openxmlformats.org/officeDocument/2006/relationships/hyperlink" Target="#Ve&#237;culos!A1"/><Relationship Id="rId11" Type="http://schemas.openxmlformats.org/officeDocument/2006/relationships/image" Target="../media/image7.png"/><Relationship Id="rId5" Type="http://schemas.openxmlformats.org/officeDocument/2006/relationships/hyperlink" Target="#Manuten&#231;&#227;o!A1"/><Relationship Id="rId10" Type="http://schemas.openxmlformats.org/officeDocument/2006/relationships/image" Target="../media/image6.svg"/><Relationship Id="rId4" Type="http://schemas.openxmlformats.org/officeDocument/2006/relationships/image" Target="../media/image2.svg"/><Relationship Id="rId9" Type="http://schemas.openxmlformats.org/officeDocument/2006/relationships/image" Target="../media/image5.png"/></Relationships>
</file>

<file path=xl/drawings/_rels/drawing4.xml.rels><?xml version="1.0" encoding="UTF-8" standalone="yes"?>
<Relationships xmlns="http://schemas.openxmlformats.org/package/2006/relationships"><Relationship Id="rId8" Type="http://schemas.openxmlformats.org/officeDocument/2006/relationships/image" Target="../media/image4.svg"/><Relationship Id="rId13" Type="http://schemas.openxmlformats.org/officeDocument/2006/relationships/hyperlink" Target="#Documentos!A1"/><Relationship Id="rId3" Type="http://schemas.openxmlformats.org/officeDocument/2006/relationships/image" Target="../media/image1.png"/><Relationship Id="rId7" Type="http://schemas.openxmlformats.org/officeDocument/2006/relationships/image" Target="../media/image3.png"/><Relationship Id="rId12" Type="http://schemas.openxmlformats.org/officeDocument/2006/relationships/image" Target="../media/image8.svg"/><Relationship Id="rId2" Type="http://schemas.openxmlformats.org/officeDocument/2006/relationships/hyperlink" Target="#Rotas!A1"/><Relationship Id="rId1" Type="http://schemas.openxmlformats.org/officeDocument/2006/relationships/hyperlink" Target="#Cadastros!A1"/><Relationship Id="rId6" Type="http://schemas.openxmlformats.org/officeDocument/2006/relationships/hyperlink" Target="#Ve&#237;culos!A1"/><Relationship Id="rId11" Type="http://schemas.openxmlformats.org/officeDocument/2006/relationships/image" Target="../media/image7.png"/><Relationship Id="rId5" Type="http://schemas.openxmlformats.org/officeDocument/2006/relationships/hyperlink" Target="#Manuten&#231;&#227;o!A1"/><Relationship Id="rId10" Type="http://schemas.openxmlformats.org/officeDocument/2006/relationships/image" Target="../media/image6.svg"/><Relationship Id="rId4" Type="http://schemas.openxmlformats.org/officeDocument/2006/relationships/image" Target="../media/image2.svg"/><Relationship Id="rId9" Type="http://schemas.openxmlformats.org/officeDocument/2006/relationships/image" Target="../media/image5.png"/></Relationships>
</file>

<file path=xl/drawings/_rels/drawing5.xml.rels><?xml version="1.0" encoding="UTF-8" standalone="yes"?>
<Relationships xmlns="http://schemas.openxmlformats.org/package/2006/relationships"><Relationship Id="rId8" Type="http://schemas.openxmlformats.org/officeDocument/2006/relationships/image" Target="../media/image4.svg"/><Relationship Id="rId3" Type="http://schemas.openxmlformats.org/officeDocument/2006/relationships/image" Target="../media/image1.png"/><Relationship Id="rId7" Type="http://schemas.openxmlformats.org/officeDocument/2006/relationships/image" Target="../media/image3.png"/><Relationship Id="rId12" Type="http://schemas.openxmlformats.org/officeDocument/2006/relationships/image" Target="../media/image8.svg"/><Relationship Id="rId2" Type="http://schemas.openxmlformats.org/officeDocument/2006/relationships/hyperlink" Target="#Rotas!A1"/><Relationship Id="rId1" Type="http://schemas.openxmlformats.org/officeDocument/2006/relationships/hyperlink" Target="#Cadastros!A1"/><Relationship Id="rId6" Type="http://schemas.openxmlformats.org/officeDocument/2006/relationships/hyperlink" Target="#Ve&#237;culos!A1"/><Relationship Id="rId11" Type="http://schemas.openxmlformats.org/officeDocument/2006/relationships/image" Target="../media/image7.png"/><Relationship Id="rId5" Type="http://schemas.openxmlformats.org/officeDocument/2006/relationships/hyperlink" Target="#Manuten&#231;&#227;o!A1"/><Relationship Id="rId10" Type="http://schemas.openxmlformats.org/officeDocument/2006/relationships/image" Target="../media/image6.svg"/><Relationship Id="rId4" Type="http://schemas.openxmlformats.org/officeDocument/2006/relationships/image" Target="../media/image2.svg"/><Relationship Id="rId9" Type="http://schemas.openxmlformats.org/officeDocument/2006/relationships/image" Target="../media/image5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3750</xdr:colOff>
      <xdr:row>2</xdr:row>
      <xdr:rowOff>29927</xdr:rowOff>
    </xdr:from>
    <xdr:to>
      <xdr:col>3</xdr:col>
      <xdr:colOff>7350</xdr:colOff>
      <xdr:row>3</xdr:row>
      <xdr:rowOff>113387</xdr:rowOff>
    </xdr:to>
    <xdr:sp macro="" textlink="">
      <xdr:nvSpPr>
        <xdr:cNvPr id="12" name="Retângulo 11">
          <a:extLst>
            <a:ext uri="{FF2B5EF4-FFF2-40B4-BE49-F238E27FC236}">
              <a16:creationId xmlns:a16="http://schemas.microsoft.com/office/drawing/2014/main" id="{2DA1738A-0F1F-3ACB-049E-DE0981EB83EC}"/>
            </a:ext>
          </a:extLst>
        </xdr:cNvPr>
        <xdr:cNvSpPr/>
      </xdr:nvSpPr>
      <xdr:spPr>
        <a:xfrm>
          <a:off x="3750" y="725666"/>
          <a:ext cx="1832400" cy="295495"/>
        </a:xfrm>
        <a:prstGeom prst="rect">
          <a:avLst/>
        </a:prstGeom>
        <a:gradFill flip="none" rotWithShape="1">
          <a:gsLst>
            <a:gs pos="0">
              <a:srgbClr val="00B050">
                <a:shade val="30000"/>
                <a:satMod val="115000"/>
              </a:srgbClr>
            </a:gs>
            <a:gs pos="50000">
              <a:srgbClr val="00B050">
                <a:shade val="67500"/>
                <a:satMod val="115000"/>
              </a:srgbClr>
            </a:gs>
            <a:gs pos="100000">
              <a:srgbClr val="00B050">
                <a:shade val="100000"/>
                <a:satMod val="115000"/>
              </a:srgbClr>
            </a:gs>
          </a:gsLst>
          <a:lin ang="0" scaled="1"/>
          <a:tileRect/>
        </a:gradFill>
        <a:ln>
          <a:noFill/>
        </a:ln>
      </xdr:spPr>
      <xdr:style>
        <a:lnRef idx="2">
          <a:schemeClr val="accent1">
            <a:shade val="15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pt-BR" sz="1100"/>
        </a:p>
      </xdr:txBody>
    </xdr:sp>
    <xdr:clientData/>
  </xdr:twoCellAnchor>
  <xdr:twoCellAnchor>
    <xdr:from>
      <xdr:col>0</xdr:col>
      <xdr:colOff>340583</xdr:colOff>
      <xdr:row>2</xdr:row>
      <xdr:rowOff>26117</xdr:rowOff>
    </xdr:from>
    <xdr:to>
      <xdr:col>2</xdr:col>
      <xdr:colOff>530773</xdr:colOff>
      <xdr:row>3</xdr:row>
      <xdr:rowOff>120231</xdr:rowOff>
    </xdr:to>
    <xdr:sp macro="" textlink="">
      <xdr:nvSpPr>
        <xdr:cNvPr id="3" name="CaixaDeTexto 2">
          <a:hlinkClick xmlns:r="http://schemas.openxmlformats.org/officeDocument/2006/relationships" r:id="rId1"/>
          <a:extLst>
            <a:ext uri="{FF2B5EF4-FFF2-40B4-BE49-F238E27FC236}">
              <a16:creationId xmlns:a16="http://schemas.microsoft.com/office/drawing/2014/main" id="{730A0A5A-A457-CD48-86E2-E9A0112E1439}"/>
            </a:ext>
          </a:extLst>
        </xdr:cNvPr>
        <xdr:cNvSpPr txBox="1"/>
      </xdr:nvSpPr>
      <xdr:spPr>
        <a:xfrm>
          <a:off x="340583" y="714094"/>
          <a:ext cx="1409390" cy="276994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/>
        <a:lstStyle/>
        <a:p>
          <a:pPr algn="l"/>
          <a:r>
            <a:rPr lang="pt-BR" sz="1200" b="1">
              <a:solidFill>
                <a:schemeClr val="bg1"/>
              </a:solidFill>
              <a:latin typeface="Montserrat" panose="00000500000000000000" pitchFamily="2" charset="0"/>
            </a:rPr>
            <a:t>Cadastro</a:t>
          </a:r>
        </a:p>
      </xdr:txBody>
    </xdr:sp>
    <xdr:clientData/>
  </xdr:twoCellAnchor>
  <xdr:twoCellAnchor>
    <xdr:from>
      <xdr:col>0</xdr:col>
      <xdr:colOff>340582</xdr:colOff>
      <xdr:row>6</xdr:row>
      <xdr:rowOff>20490</xdr:rowOff>
    </xdr:from>
    <xdr:to>
      <xdr:col>3</xdr:col>
      <xdr:colOff>72887</xdr:colOff>
      <xdr:row>7</xdr:row>
      <xdr:rowOff>117254</xdr:rowOff>
    </xdr:to>
    <xdr:sp macro="" textlink="">
      <xdr:nvSpPr>
        <xdr:cNvPr id="4" name="CaixaDeTexto 3">
          <a:hlinkClick xmlns:r="http://schemas.openxmlformats.org/officeDocument/2006/relationships" r:id="rId2"/>
          <a:extLst>
            <a:ext uri="{FF2B5EF4-FFF2-40B4-BE49-F238E27FC236}">
              <a16:creationId xmlns:a16="http://schemas.microsoft.com/office/drawing/2014/main" id="{D068F9B0-BA45-4437-90EC-2799EC83C5FF}"/>
            </a:ext>
          </a:extLst>
        </xdr:cNvPr>
        <xdr:cNvSpPr txBox="1"/>
      </xdr:nvSpPr>
      <xdr:spPr>
        <a:xfrm>
          <a:off x="340582" y="1439987"/>
          <a:ext cx="1561105" cy="279644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/>
        <a:lstStyle/>
        <a:p>
          <a:pPr algn="l"/>
          <a:r>
            <a:rPr lang="pt-BR" sz="1200" b="0">
              <a:solidFill>
                <a:schemeClr val="bg1"/>
              </a:solidFill>
              <a:latin typeface="Montserrat" panose="00000500000000000000" pitchFamily="2" charset="0"/>
            </a:rPr>
            <a:t>Rotas</a:t>
          </a:r>
        </a:p>
      </xdr:txBody>
    </xdr:sp>
    <xdr:clientData/>
  </xdr:twoCellAnchor>
  <xdr:twoCellAnchor editAs="oneCell">
    <xdr:from>
      <xdr:col>0</xdr:col>
      <xdr:colOff>85972</xdr:colOff>
      <xdr:row>2</xdr:row>
      <xdr:rowOff>60741</xdr:rowOff>
    </xdr:from>
    <xdr:to>
      <xdr:col>0</xdr:col>
      <xdr:colOff>290309</xdr:colOff>
      <xdr:row>3</xdr:row>
      <xdr:rowOff>59103</xdr:rowOff>
    </xdr:to>
    <xdr:pic>
      <xdr:nvPicPr>
        <xdr:cNvPr id="11" name="Gráfico 10" descr="Documento com preenchimento sólido">
          <a:extLst>
            <a:ext uri="{FF2B5EF4-FFF2-40B4-BE49-F238E27FC236}">
              <a16:creationId xmlns:a16="http://schemas.microsoft.com/office/drawing/2014/main" id="{BFDC72E0-795A-8656-67BD-AF9A3CDCAC14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  <a:ext uri="{96DAC541-7B7A-43D3-8B79-37D633B846F1}">
              <asvg:svgBlip xmlns:asvg="http://schemas.microsoft.com/office/drawing/2016/SVG/main" r:embed="rId4"/>
            </a:ext>
          </a:extLst>
        </a:blip>
        <a:stretch>
          <a:fillRect/>
        </a:stretch>
      </xdr:blipFill>
      <xdr:spPr>
        <a:xfrm>
          <a:off x="85972" y="748718"/>
          <a:ext cx="204337" cy="207747"/>
        </a:xfrm>
        <a:prstGeom prst="rect">
          <a:avLst/>
        </a:prstGeom>
      </xdr:spPr>
    </xdr:pic>
    <xdr:clientData/>
  </xdr:twoCellAnchor>
  <xdr:twoCellAnchor>
    <xdr:from>
      <xdr:col>0</xdr:col>
      <xdr:colOff>340582</xdr:colOff>
      <xdr:row>8</xdr:row>
      <xdr:rowOff>20489</xdr:rowOff>
    </xdr:from>
    <xdr:to>
      <xdr:col>3</xdr:col>
      <xdr:colOff>72887</xdr:colOff>
      <xdr:row>9</xdr:row>
      <xdr:rowOff>117253</xdr:rowOff>
    </xdr:to>
    <xdr:sp macro="" textlink="">
      <xdr:nvSpPr>
        <xdr:cNvPr id="13" name="CaixaDeTexto 12">
          <a:hlinkClick xmlns:r="http://schemas.openxmlformats.org/officeDocument/2006/relationships" r:id="rId5"/>
          <a:extLst>
            <a:ext uri="{FF2B5EF4-FFF2-40B4-BE49-F238E27FC236}">
              <a16:creationId xmlns:a16="http://schemas.microsoft.com/office/drawing/2014/main" id="{914C70A0-2777-42A9-8B7B-62C3A4B361F9}"/>
            </a:ext>
          </a:extLst>
        </xdr:cNvPr>
        <xdr:cNvSpPr txBox="1"/>
      </xdr:nvSpPr>
      <xdr:spPr>
        <a:xfrm>
          <a:off x="340582" y="1805746"/>
          <a:ext cx="1561105" cy="279644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/>
        <a:lstStyle/>
        <a:p>
          <a:pPr algn="l"/>
          <a:r>
            <a:rPr lang="pt-BR" sz="1200" b="0">
              <a:solidFill>
                <a:schemeClr val="bg1"/>
              </a:solidFill>
              <a:latin typeface="Montserrat" panose="00000500000000000000" pitchFamily="2" charset="0"/>
            </a:rPr>
            <a:t>Manutenção</a:t>
          </a:r>
        </a:p>
      </xdr:txBody>
    </xdr:sp>
    <xdr:clientData/>
  </xdr:twoCellAnchor>
  <xdr:twoCellAnchor>
    <xdr:from>
      <xdr:col>1</xdr:col>
      <xdr:colOff>201433</xdr:colOff>
      <xdr:row>4</xdr:row>
      <xdr:rowOff>7233</xdr:rowOff>
    </xdr:from>
    <xdr:to>
      <xdr:col>3</xdr:col>
      <xdr:colOff>1</xdr:colOff>
      <xdr:row>5</xdr:row>
      <xdr:rowOff>103997</xdr:rowOff>
    </xdr:to>
    <xdr:sp macro="" textlink="">
      <xdr:nvSpPr>
        <xdr:cNvPr id="15" name="CaixaDeTexto 14">
          <a:hlinkClick xmlns:r="http://schemas.openxmlformats.org/officeDocument/2006/relationships" r:id="rId6"/>
          <a:extLst>
            <a:ext uri="{FF2B5EF4-FFF2-40B4-BE49-F238E27FC236}">
              <a16:creationId xmlns:a16="http://schemas.microsoft.com/office/drawing/2014/main" id="{4D83823C-816C-4B5F-901A-457B9F5D4380}"/>
            </a:ext>
          </a:extLst>
        </xdr:cNvPr>
        <xdr:cNvSpPr txBox="1"/>
      </xdr:nvSpPr>
      <xdr:spPr>
        <a:xfrm>
          <a:off x="811033" y="1127042"/>
          <a:ext cx="1017768" cy="308798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/>
        <a:lstStyle/>
        <a:p>
          <a:pPr algn="l"/>
          <a:r>
            <a:rPr lang="pt-BR" sz="1200" b="0">
              <a:solidFill>
                <a:schemeClr val="bg1"/>
              </a:solidFill>
              <a:latin typeface="Montserrat" panose="00000500000000000000" pitchFamily="2" charset="0"/>
            </a:rPr>
            <a:t>Veículos</a:t>
          </a:r>
        </a:p>
      </xdr:txBody>
    </xdr:sp>
    <xdr:clientData/>
  </xdr:twoCellAnchor>
  <xdr:twoCellAnchor editAs="oneCell">
    <xdr:from>
      <xdr:col>0</xdr:col>
      <xdr:colOff>83740</xdr:colOff>
      <xdr:row>6</xdr:row>
      <xdr:rowOff>57238</xdr:rowOff>
    </xdr:from>
    <xdr:to>
      <xdr:col>0</xdr:col>
      <xdr:colOff>292540</xdr:colOff>
      <xdr:row>7</xdr:row>
      <xdr:rowOff>54002</xdr:rowOff>
    </xdr:to>
    <xdr:pic>
      <xdr:nvPicPr>
        <xdr:cNvPr id="18" name="Gráfico 17" descr="Rota (dois pinos em um caminho) com preenchimento sólido">
          <a:extLst>
            <a:ext uri="{FF2B5EF4-FFF2-40B4-BE49-F238E27FC236}">
              <a16:creationId xmlns:a16="http://schemas.microsoft.com/office/drawing/2014/main" id="{F67DE73E-3C8A-D86E-BFB1-A9F49567DB9B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7" cstate="print">
          <a:extLst>
            <a:ext uri="{28A0092B-C50C-407E-A947-70E740481C1C}">
              <a14:useLocalDpi xmlns:a14="http://schemas.microsoft.com/office/drawing/2010/main" val="0"/>
            </a:ext>
            <a:ext uri="{96DAC541-7B7A-43D3-8B79-37D633B846F1}">
              <asvg:svgBlip xmlns:asvg="http://schemas.microsoft.com/office/drawing/2016/SVG/main" r:embed="rId8"/>
            </a:ext>
          </a:extLst>
        </a:blip>
        <a:stretch>
          <a:fillRect/>
        </a:stretch>
      </xdr:blipFill>
      <xdr:spPr>
        <a:xfrm>
          <a:off x="83740" y="1476735"/>
          <a:ext cx="208800" cy="206149"/>
        </a:xfrm>
        <a:prstGeom prst="rect">
          <a:avLst/>
        </a:prstGeom>
      </xdr:spPr>
    </xdr:pic>
    <xdr:clientData/>
  </xdr:twoCellAnchor>
  <xdr:twoCellAnchor editAs="oneCell">
    <xdr:from>
      <xdr:col>0</xdr:col>
      <xdr:colOff>83740</xdr:colOff>
      <xdr:row>8</xdr:row>
      <xdr:rowOff>57237</xdr:rowOff>
    </xdr:from>
    <xdr:to>
      <xdr:col>0</xdr:col>
      <xdr:colOff>292540</xdr:colOff>
      <xdr:row>9</xdr:row>
      <xdr:rowOff>54001</xdr:rowOff>
    </xdr:to>
    <xdr:pic>
      <xdr:nvPicPr>
        <xdr:cNvPr id="20" name="Gráfico 19" descr="Ferramentas com preenchimento sólido">
          <a:extLst>
            <a:ext uri="{FF2B5EF4-FFF2-40B4-BE49-F238E27FC236}">
              <a16:creationId xmlns:a16="http://schemas.microsoft.com/office/drawing/2014/main" id="{5469E269-4D80-7E46-B8A2-4E0A6FE3CFF8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9" cstate="print">
          <a:extLst>
            <a:ext uri="{28A0092B-C50C-407E-A947-70E740481C1C}">
              <a14:useLocalDpi xmlns:a14="http://schemas.microsoft.com/office/drawing/2010/main" val="0"/>
            </a:ext>
            <a:ext uri="{96DAC541-7B7A-43D3-8B79-37D633B846F1}">
              <asvg:svgBlip xmlns:asvg="http://schemas.microsoft.com/office/drawing/2016/SVG/main" r:embed="rId10"/>
            </a:ext>
          </a:extLst>
        </a:blip>
        <a:stretch>
          <a:fillRect/>
        </a:stretch>
      </xdr:blipFill>
      <xdr:spPr>
        <a:xfrm>
          <a:off x="83740" y="1842494"/>
          <a:ext cx="208800" cy="206149"/>
        </a:xfrm>
        <a:prstGeom prst="rect">
          <a:avLst/>
        </a:prstGeom>
      </xdr:spPr>
    </xdr:pic>
    <xdr:clientData/>
  </xdr:twoCellAnchor>
  <xdr:twoCellAnchor editAs="oneCell">
    <xdr:from>
      <xdr:col>0</xdr:col>
      <xdr:colOff>554190</xdr:colOff>
      <xdr:row>4</xdr:row>
      <xdr:rowOff>43981</xdr:rowOff>
    </xdr:from>
    <xdr:to>
      <xdr:col>1</xdr:col>
      <xdr:colOff>153390</xdr:colOff>
      <xdr:row>5</xdr:row>
      <xdr:rowOff>40746</xdr:rowOff>
    </xdr:to>
    <xdr:pic>
      <xdr:nvPicPr>
        <xdr:cNvPr id="22" name="Gráfico 21" descr="Caminhão de lixo com preenchimento sólido">
          <a:extLst>
            <a:ext uri="{FF2B5EF4-FFF2-40B4-BE49-F238E27FC236}">
              <a16:creationId xmlns:a16="http://schemas.microsoft.com/office/drawing/2014/main" id="{A950B8D4-0781-F14F-0C33-0134E4ACDA9C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1" cstate="print">
          <a:extLst>
            <a:ext uri="{28A0092B-C50C-407E-A947-70E740481C1C}">
              <a14:useLocalDpi xmlns:a14="http://schemas.microsoft.com/office/drawing/2010/main" val="0"/>
            </a:ext>
            <a:ext uri="{96DAC541-7B7A-43D3-8B79-37D633B846F1}">
              <asvg:svgBlip xmlns:asvg="http://schemas.microsoft.com/office/drawing/2016/SVG/main" r:embed="rId12"/>
            </a:ext>
          </a:extLst>
        </a:blip>
        <a:stretch>
          <a:fillRect/>
        </a:stretch>
      </xdr:blipFill>
      <xdr:spPr>
        <a:xfrm>
          <a:off x="554190" y="1163790"/>
          <a:ext cx="208800" cy="208799"/>
        </a:xfrm>
        <a:prstGeom prst="rect">
          <a:avLst/>
        </a:prstGeom>
      </xdr:spPr>
    </xdr:pic>
    <xdr:clientData/>
  </xdr:twoCellAnchor>
  <xdr:twoCellAnchor>
    <xdr:from>
      <xdr:col>0</xdr:col>
      <xdr:colOff>347376</xdr:colOff>
      <xdr:row>9</xdr:row>
      <xdr:rowOff>198782</xdr:rowOff>
    </xdr:from>
    <xdr:to>
      <xdr:col>2</xdr:col>
      <xdr:colOff>537566</xdr:colOff>
      <xdr:row>11</xdr:row>
      <xdr:rowOff>80862</xdr:rowOff>
    </xdr:to>
    <xdr:sp macro="" textlink="">
      <xdr:nvSpPr>
        <xdr:cNvPr id="2" name="CaixaDeTexto 1">
          <a:hlinkClick xmlns:r="http://schemas.openxmlformats.org/officeDocument/2006/relationships" r:id="rId13"/>
          <a:extLst>
            <a:ext uri="{FF2B5EF4-FFF2-40B4-BE49-F238E27FC236}">
              <a16:creationId xmlns:a16="http://schemas.microsoft.com/office/drawing/2014/main" id="{D3327EC2-FC05-4B08-91BF-41CA8536E8C1}"/>
            </a:ext>
          </a:extLst>
        </xdr:cNvPr>
        <xdr:cNvSpPr txBox="1"/>
      </xdr:nvSpPr>
      <xdr:spPr>
        <a:xfrm>
          <a:off x="347376" y="2378765"/>
          <a:ext cx="1409390" cy="306149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/>
        <a:lstStyle/>
        <a:p>
          <a:pPr algn="l"/>
          <a:r>
            <a:rPr lang="pt-BR" sz="1200" b="0">
              <a:solidFill>
                <a:schemeClr val="bg1"/>
              </a:solidFill>
              <a:latin typeface="Montserrat" panose="00000500000000000000" pitchFamily="2" charset="0"/>
            </a:rPr>
            <a:t>Documentos</a:t>
          </a:r>
        </a:p>
      </xdr:txBody>
    </xdr:sp>
    <xdr:clientData/>
  </xdr:twoCellAnchor>
  <xdr:twoCellAnchor editAs="oneCell">
    <xdr:from>
      <xdr:col>0</xdr:col>
      <xdr:colOff>92765</xdr:colOff>
      <xdr:row>10</xdr:row>
      <xdr:rowOff>21372</xdr:rowOff>
    </xdr:from>
    <xdr:to>
      <xdr:col>0</xdr:col>
      <xdr:colOff>297102</xdr:colOff>
      <xdr:row>11</xdr:row>
      <xdr:rowOff>19734</xdr:rowOff>
    </xdr:to>
    <xdr:pic>
      <xdr:nvPicPr>
        <xdr:cNvPr id="5" name="Gráfico 4" descr="Documento com preenchimento sólido">
          <a:extLst>
            <a:ext uri="{FF2B5EF4-FFF2-40B4-BE49-F238E27FC236}">
              <a16:creationId xmlns:a16="http://schemas.microsoft.com/office/drawing/2014/main" id="{89679A3A-1CC4-4DB2-9DAB-CD2BC4BE6442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  <a:ext uri="{96DAC541-7B7A-43D3-8B79-37D633B846F1}">
              <asvg:svgBlip xmlns:asvg="http://schemas.microsoft.com/office/drawing/2016/SVG/main" r:embed="rId4"/>
            </a:ext>
          </a:extLst>
        </a:blip>
        <a:stretch>
          <a:fillRect/>
        </a:stretch>
      </xdr:blipFill>
      <xdr:spPr>
        <a:xfrm>
          <a:off x="92765" y="2413389"/>
          <a:ext cx="204337" cy="210397"/>
        </a:xfrm>
        <a:prstGeom prst="rect">
          <a:avLst/>
        </a:prstGeom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3750</xdr:colOff>
      <xdr:row>4</xdr:row>
      <xdr:rowOff>17905</xdr:rowOff>
    </xdr:from>
    <xdr:to>
      <xdr:col>3</xdr:col>
      <xdr:colOff>7350</xdr:colOff>
      <xdr:row>5</xdr:row>
      <xdr:rowOff>101364</xdr:rowOff>
    </xdr:to>
    <xdr:sp macro="" textlink="">
      <xdr:nvSpPr>
        <xdr:cNvPr id="2" name="Retângulo 1">
          <a:extLst>
            <a:ext uri="{FF2B5EF4-FFF2-40B4-BE49-F238E27FC236}">
              <a16:creationId xmlns:a16="http://schemas.microsoft.com/office/drawing/2014/main" id="{547D210B-7A18-4EE4-9848-A127F92F8FE6}"/>
            </a:ext>
          </a:extLst>
        </xdr:cNvPr>
        <xdr:cNvSpPr/>
      </xdr:nvSpPr>
      <xdr:spPr>
        <a:xfrm>
          <a:off x="3750" y="1137714"/>
          <a:ext cx="1832400" cy="295493"/>
        </a:xfrm>
        <a:prstGeom prst="rect">
          <a:avLst/>
        </a:prstGeom>
        <a:gradFill flip="none" rotWithShape="1">
          <a:gsLst>
            <a:gs pos="0">
              <a:srgbClr val="00B050">
                <a:shade val="30000"/>
                <a:satMod val="115000"/>
              </a:srgbClr>
            </a:gs>
            <a:gs pos="50000">
              <a:srgbClr val="00B050">
                <a:shade val="67500"/>
                <a:satMod val="115000"/>
              </a:srgbClr>
            </a:gs>
            <a:gs pos="100000">
              <a:srgbClr val="00B050">
                <a:shade val="100000"/>
                <a:satMod val="115000"/>
              </a:srgbClr>
            </a:gs>
          </a:gsLst>
          <a:lin ang="0" scaled="1"/>
          <a:tileRect/>
        </a:gradFill>
        <a:ln>
          <a:noFill/>
        </a:ln>
      </xdr:spPr>
      <xdr:style>
        <a:lnRef idx="2">
          <a:schemeClr val="accent1">
            <a:shade val="15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pt-BR" sz="1100"/>
        </a:p>
      </xdr:txBody>
    </xdr:sp>
    <xdr:clientData/>
  </xdr:twoCellAnchor>
  <xdr:twoCellAnchor>
    <xdr:from>
      <xdr:col>0</xdr:col>
      <xdr:colOff>340583</xdr:colOff>
      <xdr:row>2</xdr:row>
      <xdr:rowOff>26117</xdr:rowOff>
    </xdr:from>
    <xdr:to>
      <xdr:col>2</xdr:col>
      <xdr:colOff>530773</xdr:colOff>
      <xdr:row>3</xdr:row>
      <xdr:rowOff>120231</xdr:rowOff>
    </xdr:to>
    <xdr:sp macro="" textlink="">
      <xdr:nvSpPr>
        <xdr:cNvPr id="3" name="CaixaDeTexto 2">
          <a:hlinkClick xmlns:r="http://schemas.openxmlformats.org/officeDocument/2006/relationships" r:id="rId1"/>
          <a:extLst>
            <a:ext uri="{FF2B5EF4-FFF2-40B4-BE49-F238E27FC236}">
              <a16:creationId xmlns:a16="http://schemas.microsoft.com/office/drawing/2014/main" id="{83115E40-46D7-4845-9377-4AF664164E0D}"/>
            </a:ext>
          </a:extLst>
        </xdr:cNvPr>
        <xdr:cNvSpPr txBox="1"/>
      </xdr:nvSpPr>
      <xdr:spPr>
        <a:xfrm>
          <a:off x="340583" y="711917"/>
          <a:ext cx="1409390" cy="276994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/>
        <a:lstStyle/>
        <a:p>
          <a:pPr algn="l"/>
          <a:r>
            <a:rPr lang="pt-BR" sz="1200" b="0">
              <a:solidFill>
                <a:schemeClr val="bg1"/>
              </a:solidFill>
              <a:latin typeface="Montserrat" panose="00000500000000000000" pitchFamily="2" charset="0"/>
            </a:rPr>
            <a:t>Cadastro</a:t>
          </a:r>
        </a:p>
      </xdr:txBody>
    </xdr:sp>
    <xdr:clientData/>
  </xdr:twoCellAnchor>
  <xdr:twoCellAnchor>
    <xdr:from>
      <xdr:col>0</xdr:col>
      <xdr:colOff>340582</xdr:colOff>
      <xdr:row>6</xdr:row>
      <xdr:rowOff>20490</xdr:rowOff>
    </xdr:from>
    <xdr:to>
      <xdr:col>3</xdr:col>
      <xdr:colOff>72887</xdr:colOff>
      <xdr:row>7</xdr:row>
      <xdr:rowOff>117254</xdr:rowOff>
    </xdr:to>
    <xdr:sp macro="" textlink="">
      <xdr:nvSpPr>
        <xdr:cNvPr id="4" name="CaixaDeTexto 3">
          <a:hlinkClick xmlns:r="http://schemas.openxmlformats.org/officeDocument/2006/relationships" r:id="rId2"/>
          <a:extLst>
            <a:ext uri="{FF2B5EF4-FFF2-40B4-BE49-F238E27FC236}">
              <a16:creationId xmlns:a16="http://schemas.microsoft.com/office/drawing/2014/main" id="{884476DC-B207-447F-AB59-D9900409377A}"/>
            </a:ext>
          </a:extLst>
        </xdr:cNvPr>
        <xdr:cNvSpPr txBox="1"/>
      </xdr:nvSpPr>
      <xdr:spPr>
        <a:xfrm>
          <a:off x="340582" y="1437810"/>
          <a:ext cx="1561105" cy="279644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/>
        <a:lstStyle/>
        <a:p>
          <a:pPr algn="l"/>
          <a:r>
            <a:rPr lang="pt-BR" sz="1200" b="0">
              <a:solidFill>
                <a:schemeClr val="bg1"/>
              </a:solidFill>
              <a:latin typeface="Montserrat" panose="00000500000000000000" pitchFamily="2" charset="0"/>
            </a:rPr>
            <a:t>Rotas</a:t>
          </a:r>
        </a:p>
      </xdr:txBody>
    </xdr:sp>
    <xdr:clientData/>
  </xdr:twoCellAnchor>
  <xdr:twoCellAnchor editAs="oneCell">
    <xdr:from>
      <xdr:col>0</xdr:col>
      <xdr:colOff>85972</xdr:colOff>
      <xdr:row>2</xdr:row>
      <xdr:rowOff>60741</xdr:rowOff>
    </xdr:from>
    <xdr:to>
      <xdr:col>0</xdr:col>
      <xdr:colOff>290309</xdr:colOff>
      <xdr:row>3</xdr:row>
      <xdr:rowOff>59103</xdr:rowOff>
    </xdr:to>
    <xdr:pic>
      <xdr:nvPicPr>
        <xdr:cNvPr id="7" name="Gráfico 6" descr="Documento com preenchimento sólido">
          <a:extLst>
            <a:ext uri="{FF2B5EF4-FFF2-40B4-BE49-F238E27FC236}">
              <a16:creationId xmlns:a16="http://schemas.microsoft.com/office/drawing/2014/main" id="{881CFFBD-9B2D-4F8A-9AB8-FBED64D61831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  <a:ext uri="{96DAC541-7B7A-43D3-8B79-37D633B846F1}">
              <asvg:svgBlip xmlns:asvg="http://schemas.microsoft.com/office/drawing/2016/SVG/main" r:embed="rId4"/>
            </a:ext>
          </a:extLst>
        </a:blip>
        <a:stretch>
          <a:fillRect/>
        </a:stretch>
      </xdr:blipFill>
      <xdr:spPr>
        <a:xfrm>
          <a:off x="85972" y="746541"/>
          <a:ext cx="204337" cy="207747"/>
        </a:xfrm>
        <a:prstGeom prst="rect">
          <a:avLst/>
        </a:prstGeom>
      </xdr:spPr>
    </xdr:pic>
    <xdr:clientData/>
  </xdr:twoCellAnchor>
  <xdr:twoCellAnchor>
    <xdr:from>
      <xdr:col>0</xdr:col>
      <xdr:colOff>340582</xdr:colOff>
      <xdr:row>8</xdr:row>
      <xdr:rowOff>20489</xdr:rowOff>
    </xdr:from>
    <xdr:to>
      <xdr:col>2</xdr:col>
      <xdr:colOff>563217</xdr:colOff>
      <xdr:row>9</xdr:row>
      <xdr:rowOff>117253</xdr:rowOff>
    </xdr:to>
    <xdr:sp macro="" textlink="">
      <xdr:nvSpPr>
        <xdr:cNvPr id="8" name="CaixaDeTexto 7">
          <a:hlinkClick xmlns:r="http://schemas.openxmlformats.org/officeDocument/2006/relationships" r:id="rId5"/>
          <a:extLst>
            <a:ext uri="{FF2B5EF4-FFF2-40B4-BE49-F238E27FC236}">
              <a16:creationId xmlns:a16="http://schemas.microsoft.com/office/drawing/2014/main" id="{B37CC1EE-CB21-498D-8109-5435CFE22F86}"/>
            </a:ext>
          </a:extLst>
        </xdr:cNvPr>
        <xdr:cNvSpPr txBox="1"/>
      </xdr:nvSpPr>
      <xdr:spPr>
        <a:xfrm>
          <a:off x="340582" y="1988437"/>
          <a:ext cx="1441835" cy="308799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/>
        <a:lstStyle/>
        <a:p>
          <a:pPr algn="l"/>
          <a:r>
            <a:rPr lang="pt-BR" sz="1200" b="0">
              <a:solidFill>
                <a:schemeClr val="bg1"/>
              </a:solidFill>
              <a:latin typeface="Montserrat" panose="00000500000000000000" pitchFamily="2" charset="0"/>
            </a:rPr>
            <a:t>Manutenção</a:t>
          </a:r>
        </a:p>
      </xdr:txBody>
    </xdr:sp>
    <xdr:clientData/>
  </xdr:twoCellAnchor>
  <xdr:twoCellAnchor>
    <xdr:from>
      <xdr:col>1</xdr:col>
      <xdr:colOff>201428</xdr:colOff>
      <xdr:row>4</xdr:row>
      <xdr:rowOff>7233</xdr:rowOff>
    </xdr:from>
    <xdr:to>
      <xdr:col>3</xdr:col>
      <xdr:colOff>1028</xdr:colOff>
      <xdr:row>5</xdr:row>
      <xdr:rowOff>103997</xdr:rowOff>
    </xdr:to>
    <xdr:sp macro="" textlink="">
      <xdr:nvSpPr>
        <xdr:cNvPr id="9" name="CaixaDeTexto 8">
          <a:hlinkClick xmlns:r="http://schemas.openxmlformats.org/officeDocument/2006/relationships" r:id="rId6"/>
          <a:extLst>
            <a:ext uri="{FF2B5EF4-FFF2-40B4-BE49-F238E27FC236}">
              <a16:creationId xmlns:a16="http://schemas.microsoft.com/office/drawing/2014/main" id="{893B8DFB-DC5B-4EFD-BD4C-0839796B2F76}"/>
            </a:ext>
          </a:extLst>
        </xdr:cNvPr>
        <xdr:cNvSpPr txBox="1"/>
      </xdr:nvSpPr>
      <xdr:spPr>
        <a:xfrm>
          <a:off x="811028" y="1127042"/>
          <a:ext cx="1018800" cy="308798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/>
        <a:lstStyle/>
        <a:p>
          <a:pPr algn="l"/>
          <a:r>
            <a:rPr lang="pt-BR" sz="1200" b="1">
              <a:solidFill>
                <a:schemeClr val="bg1"/>
              </a:solidFill>
              <a:latin typeface="Montserrat" panose="00000500000000000000" pitchFamily="2" charset="0"/>
            </a:rPr>
            <a:t>Veículos</a:t>
          </a:r>
        </a:p>
      </xdr:txBody>
    </xdr:sp>
    <xdr:clientData/>
  </xdr:twoCellAnchor>
  <xdr:twoCellAnchor editAs="oneCell">
    <xdr:from>
      <xdr:col>0</xdr:col>
      <xdr:colOff>83740</xdr:colOff>
      <xdr:row>6</xdr:row>
      <xdr:rowOff>57238</xdr:rowOff>
    </xdr:from>
    <xdr:to>
      <xdr:col>0</xdr:col>
      <xdr:colOff>292540</xdr:colOff>
      <xdr:row>7</xdr:row>
      <xdr:rowOff>54002</xdr:rowOff>
    </xdr:to>
    <xdr:pic>
      <xdr:nvPicPr>
        <xdr:cNvPr id="10" name="Gráfico 9" descr="Rota (dois pinos em um caminho) com preenchimento sólido">
          <a:extLst>
            <a:ext uri="{FF2B5EF4-FFF2-40B4-BE49-F238E27FC236}">
              <a16:creationId xmlns:a16="http://schemas.microsoft.com/office/drawing/2014/main" id="{6311A837-FC8A-4084-9E76-7D11C2C884AF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7" cstate="print">
          <a:extLst>
            <a:ext uri="{28A0092B-C50C-407E-A947-70E740481C1C}">
              <a14:useLocalDpi xmlns:a14="http://schemas.microsoft.com/office/drawing/2010/main" val="0"/>
            </a:ext>
            <a:ext uri="{96DAC541-7B7A-43D3-8B79-37D633B846F1}">
              <asvg:svgBlip xmlns:asvg="http://schemas.microsoft.com/office/drawing/2016/SVG/main" r:embed="rId8"/>
            </a:ext>
          </a:extLst>
        </a:blip>
        <a:stretch>
          <a:fillRect/>
        </a:stretch>
      </xdr:blipFill>
      <xdr:spPr>
        <a:xfrm>
          <a:off x="83740" y="1474558"/>
          <a:ext cx="208800" cy="206149"/>
        </a:xfrm>
        <a:prstGeom prst="rect">
          <a:avLst/>
        </a:prstGeom>
      </xdr:spPr>
    </xdr:pic>
    <xdr:clientData/>
  </xdr:twoCellAnchor>
  <xdr:twoCellAnchor editAs="oneCell">
    <xdr:from>
      <xdr:col>0</xdr:col>
      <xdr:colOff>83740</xdr:colOff>
      <xdr:row>8</xdr:row>
      <xdr:rowOff>57237</xdr:rowOff>
    </xdr:from>
    <xdr:to>
      <xdr:col>0</xdr:col>
      <xdr:colOff>292540</xdr:colOff>
      <xdr:row>9</xdr:row>
      <xdr:rowOff>54001</xdr:rowOff>
    </xdr:to>
    <xdr:pic>
      <xdr:nvPicPr>
        <xdr:cNvPr id="11" name="Gráfico 10" descr="Ferramentas com preenchimento sólido">
          <a:extLst>
            <a:ext uri="{FF2B5EF4-FFF2-40B4-BE49-F238E27FC236}">
              <a16:creationId xmlns:a16="http://schemas.microsoft.com/office/drawing/2014/main" id="{1FC4009F-FE49-411F-BD9C-A3DDC22F3C2B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9" cstate="print">
          <a:extLst>
            <a:ext uri="{28A0092B-C50C-407E-A947-70E740481C1C}">
              <a14:useLocalDpi xmlns:a14="http://schemas.microsoft.com/office/drawing/2010/main" val="0"/>
            </a:ext>
            <a:ext uri="{96DAC541-7B7A-43D3-8B79-37D633B846F1}">
              <asvg:svgBlip xmlns:asvg="http://schemas.microsoft.com/office/drawing/2016/SVG/main" r:embed="rId10"/>
            </a:ext>
          </a:extLst>
        </a:blip>
        <a:stretch>
          <a:fillRect/>
        </a:stretch>
      </xdr:blipFill>
      <xdr:spPr>
        <a:xfrm>
          <a:off x="83740" y="1840317"/>
          <a:ext cx="208800" cy="206149"/>
        </a:xfrm>
        <a:prstGeom prst="rect">
          <a:avLst/>
        </a:prstGeom>
      </xdr:spPr>
    </xdr:pic>
    <xdr:clientData/>
  </xdr:twoCellAnchor>
  <xdr:twoCellAnchor editAs="oneCell">
    <xdr:from>
      <xdr:col>0</xdr:col>
      <xdr:colOff>554186</xdr:colOff>
      <xdr:row>4</xdr:row>
      <xdr:rowOff>43981</xdr:rowOff>
    </xdr:from>
    <xdr:to>
      <xdr:col>1</xdr:col>
      <xdr:colOff>153386</xdr:colOff>
      <xdr:row>5</xdr:row>
      <xdr:rowOff>40746</xdr:rowOff>
    </xdr:to>
    <xdr:pic>
      <xdr:nvPicPr>
        <xdr:cNvPr id="12" name="Gráfico 11" descr="Caminhão de lixo com preenchimento sólido">
          <a:extLst>
            <a:ext uri="{FF2B5EF4-FFF2-40B4-BE49-F238E27FC236}">
              <a16:creationId xmlns:a16="http://schemas.microsoft.com/office/drawing/2014/main" id="{756E5E5A-6294-4E48-BD72-20B8323234EF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1" cstate="print">
          <a:extLst>
            <a:ext uri="{28A0092B-C50C-407E-A947-70E740481C1C}">
              <a14:useLocalDpi xmlns:a14="http://schemas.microsoft.com/office/drawing/2010/main" val="0"/>
            </a:ext>
            <a:ext uri="{96DAC541-7B7A-43D3-8B79-37D633B846F1}">
              <asvg:svgBlip xmlns:asvg="http://schemas.microsoft.com/office/drawing/2016/SVG/main" r:embed="rId12"/>
            </a:ext>
          </a:extLst>
        </a:blip>
        <a:stretch>
          <a:fillRect/>
        </a:stretch>
      </xdr:blipFill>
      <xdr:spPr>
        <a:xfrm>
          <a:off x="554186" y="1163790"/>
          <a:ext cx="208800" cy="208799"/>
        </a:xfrm>
        <a:prstGeom prst="rect">
          <a:avLst/>
        </a:prstGeom>
      </xdr:spPr>
    </xdr:pic>
    <xdr:clientData/>
  </xdr:twoCellAnchor>
  <xdr:twoCellAnchor>
    <xdr:from>
      <xdr:col>0</xdr:col>
      <xdr:colOff>347375</xdr:colOff>
      <xdr:row>9</xdr:row>
      <xdr:rowOff>198782</xdr:rowOff>
    </xdr:from>
    <xdr:to>
      <xdr:col>2</xdr:col>
      <xdr:colOff>537565</xdr:colOff>
      <xdr:row>11</xdr:row>
      <xdr:rowOff>80862</xdr:rowOff>
    </xdr:to>
    <xdr:sp macro="" textlink="">
      <xdr:nvSpPr>
        <xdr:cNvPr id="5" name="CaixaDeTexto 4">
          <a:hlinkClick xmlns:r="http://schemas.openxmlformats.org/officeDocument/2006/relationships" r:id="rId13"/>
          <a:extLst>
            <a:ext uri="{FF2B5EF4-FFF2-40B4-BE49-F238E27FC236}">
              <a16:creationId xmlns:a16="http://schemas.microsoft.com/office/drawing/2014/main" id="{A7D7CE3D-629B-4245-9B09-E51FE5F2FDE2}"/>
            </a:ext>
          </a:extLst>
        </xdr:cNvPr>
        <xdr:cNvSpPr txBox="1"/>
      </xdr:nvSpPr>
      <xdr:spPr>
        <a:xfrm>
          <a:off x="347375" y="2378765"/>
          <a:ext cx="1409390" cy="306149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/>
        <a:lstStyle/>
        <a:p>
          <a:pPr algn="l"/>
          <a:r>
            <a:rPr lang="pt-BR" sz="1200" b="0">
              <a:solidFill>
                <a:schemeClr val="bg1"/>
              </a:solidFill>
              <a:latin typeface="Montserrat" panose="00000500000000000000" pitchFamily="2" charset="0"/>
            </a:rPr>
            <a:t>Documentos</a:t>
          </a:r>
        </a:p>
      </xdr:txBody>
    </xdr:sp>
    <xdr:clientData/>
  </xdr:twoCellAnchor>
  <xdr:twoCellAnchor editAs="oneCell">
    <xdr:from>
      <xdr:col>0</xdr:col>
      <xdr:colOff>92764</xdr:colOff>
      <xdr:row>10</xdr:row>
      <xdr:rowOff>21372</xdr:rowOff>
    </xdr:from>
    <xdr:to>
      <xdr:col>0</xdr:col>
      <xdr:colOff>297101</xdr:colOff>
      <xdr:row>11</xdr:row>
      <xdr:rowOff>19734</xdr:rowOff>
    </xdr:to>
    <xdr:pic>
      <xdr:nvPicPr>
        <xdr:cNvPr id="6" name="Gráfico 5" descr="Documento com preenchimento sólido">
          <a:extLst>
            <a:ext uri="{FF2B5EF4-FFF2-40B4-BE49-F238E27FC236}">
              <a16:creationId xmlns:a16="http://schemas.microsoft.com/office/drawing/2014/main" id="{0A6BB55F-EDDA-403B-848B-A8E81A972A0B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  <a:ext uri="{96DAC541-7B7A-43D3-8B79-37D633B846F1}">
              <asvg:svgBlip xmlns:asvg="http://schemas.microsoft.com/office/drawing/2016/SVG/main" r:embed="rId4"/>
            </a:ext>
          </a:extLst>
        </a:blip>
        <a:stretch>
          <a:fillRect/>
        </a:stretch>
      </xdr:blipFill>
      <xdr:spPr>
        <a:xfrm>
          <a:off x="92764" y="2413389"/>
          <a:ext cx="204337" cy="210397"/>
        </a:xfrm>
        <a:prstGeom prst="rect">
          <a:avLst/>
        </a:prstGeom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3751</xdr:colOff>
      <xdr:row>6</xdr:row>
      <xdr:rowOff>26208</xdr:rowOff>
    </xdr:from>
    <xdr:to>
      <xdr:col>3</xdr:col>
      <xdr:colOff>7351</xdr:colOff>
      <xdr:row>7</xdr:row>
      <xdr:rowOff>109669</xdr:rowOff>
    </xdr:to>
    <xdr:sp macro="" textlink="">
      <xdr:nvSpPr>
        <xdr:cNvPr id="2" name="Retângulo 1">
          <a:extLst>
            <a:ext uri="{FF2B5EF4-FFF2-40B4-BE49-F238E27FC236}">
              <a16:creationId xmlns:a16="http://schemas.microsoft.com/office/drawing/2014/main" id="{1486D18E-E4AE-4B1C-AD87-3FBB53891831}"/>
            </a:ext>
          </a:extLst>
        </xdr:cNvPr>
        <xdr:cNvSpPr/>
      </xdr:nvSpPr>
      <xdr:spPr>
        <a:xfrm>
          <a:off x="3751" y="1557465"/>
          <a:ext cx="1832400" cy="293918"/>
        </a:xfrm>
        <a:prstGeom prst="rect">
          <a:avLst/>
        </a:prstGeom>
        <a:gradFill flip="none" rotWithShape="1">
          <a:gsLst>
            <a:gs pos="0">
              <a:srgbClr val="00B050">
                <a:shade val="30000"/>
                <a:satMod val="115000"/>
              </a:srgbClr>
            </a:gs>
            <a:gs pos="50000">
              <a:srgbClr val="00B050">
                <a:shade val="67500"/>
                <a:satMod val="115000"/>
              </a:srgbClr>
            </a:gs>
            <a:gs pos="100000">
              <a:srgbClr val="00B050">
                <a:shade val="100000"/>
                <a:satMod val="115000"/>
              </a:srgbClr>
            </a:gs>
          </a:gsLst>
          <a:lin ang="0" scaled="1"/>
          <a:tileRect/>
        </a:gradFill>
        <a:ln>
          <a:noFill/>
        </a:ln>
      </xdr:spPr>
      <xdr:style>
        <a:lnRef idx="2">
          <a:schemeClr val="accent1">
            <a:shade val="15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pt-BR" sz="1100"/>
        </a:p>
      </xdr:txBody>
    </xdr:sp>
    <xdr:clientData/>
  </xdr:twoCellAnchor>
  <xdr:twoCellAnchor>
    <xdr:from>
      <xdr:col>0</xdr:col>
      <xdr:colOff>340583</xdr:colOff>
      <xdr:row>2</xdr:row>
      <xdr:rowOff>26117</xdr:rowOff>
    </xdr:from>
    <xdr:to>
      <xdr:col>2</xdr:col>
      <xdr:colOff>530773</xdr:colOff>
      <xdr:row>3</xdr:row>
      <xdr:rowOff>120231</xdr:rowOff>
    </xdr:to>
    <xdr:sp macro="" textlink="">
      <xdr:nvSpPr>
        <xdr:cNvPr id="3" name="CaixaDeTexto 2">
          <a:hlinkClick xmlns:r="http://schemas.openxmlformats.org/officeDocument/2006/relationships" r:id="rId1"/>
          <a:extLst>
            <a:ext uri="{FF2B5EF4-FFF2-40B4-BE49-F238E27FC236}">
              <a16:creationId xmlns:a16="http://schemas.microsoft.com/office/drawing/2014/main" id="{029F997F-AD50-4EAC-98AD-076AE0FE6008}"/>
            </a:ext>
          </a:extLst>
        </xdr:cNvPr>
        <xdr:cNvSpPr txBox="1"/>
      </xdr:nvSpPr>
      <xdr:spPr>
        <a:xfrm>
          <a:off x="340583" y="711917"/>
          <a:ext cx="1409390" cy="276994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/>
        <a:lstStyle/>
        <a:p>
          <a:pPr algn="l"/>
          <a:r>
            <a:rPr lang="pt-BR" sz="1200" b="0">
              <a:solidFill>
                <a:schemeClr val="bg1"/>
              </a:solidFill>
              <a:latin typeface="Montserrat" panose="00000500000000000000" pitchFamily="2" charset="0"/>
            </a:rPr>
            <a:t>Cadastro</a:t>
          </a:r>
        </a:p>
      </xdr:txBody>
    </xdr:sp>
    <xdr:clientData/>
  </xdr:twoCellAnchor>
  <xdr:twoCellAnchor>
    <xdr:from>
      <xdr:col>0</xdr:col>
      <xdr:colOff>340582</xdr:colOff>
      <xdr:row>6</xdr:row>
      <xdr:rowOff>20490</xdr:rowOff>
    </xdr:from>
    <xdr:to>
      <xdr:col>3</xdr:col>
      <xdr:colOff>72887</xdr:colOff>
      <xdr:row>7</xdr:row>
      <xdr:rowOff>117254</xdr:rowOff>
    </xdr:to>
    <xdr:sp macro="" textlink="">
      <xdr:nvSpPr>
        <xdr:cNvPr id="4" name="CaixaDeTexto 3">
          <a:hlinkClick xmlns:r="http://schemas.openxmlformats.org/officeDocument/2006/relationships" r:id="rId2"/>
          <a:extLst>
            <a:ext uri="{FF2B5EF4-FFF2-40B4-BE49-F238E27FC236}">
              <a16:creationId xmlns:a16="http://schemas.microsoft.com/office/drawing/2014/main" id="{07673966-1C51-4510-B0ED-276E43E57EF7}"/>
            </a:ext>
          </a:extLst>
        </xdr:cNvPr>
        <xdr:cNvSpPr txBox="1"/>
      </xdr:nvSpPr>
      <xdr:spPr>
        <a:xfrm>
          <a:off x="340582" y="1437810"/>
          <a:ext cx="1561105" cy="279644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/>
        <a:lstStyle/>
        <a:p>
          <a:pPr algn="l"/>
          <a:r>
            <a:rPr lang="pt-BR" sz="1200" b="1">
              <a:solidFill>
                <a:schemeClr val="bg1"/>
              </a:solidFill>
              <a:latin typeface="Montserrat" panose="00000500000000000000" pitchFamily="2" charset="0"/>
            </a:rPr>
            <a:t>Rotas</a:t>
          </a:r>
        </a:p>
      </xdr:txBody>
    </xdr:sp>
    <xdr:clientData/>
  </xdr:twoCellAnchor>
  <xdr:twoCellAnchor editAs="oneCell">
    <xdr:from>
      <xdr:col>0</xdr:col>
      <xdr:colOff>85972</xdr:colOff>
      <xdr:row>2</xdr:row>
      <xdr:rowOff>60741</xdr:rowOff>
    </xdr:from>
    <xdr:to>
      <xdr:col>0</xdr:col>
      <xdr:colOff>290309</xdr:colOff>
      <xdr:row>3</xdr:row>
      <xdr:rowOff>59103</xdr:rowOff>
    </xdr:to>
    <xdr:pic>
      <xdr:nvPicPr>
        <xdr:cNvPr id="7" name="Gráfico 6" descr="Documento com preenchimento sólido">
          <a:extLst>
            <a:ext uri="{FF2B5EF4-FFF2-40B4-BE49-F238E27FC236}">
              <a16:creationId xmlns:a16="http://schemas.microsoft.com/office/drawing/2014/main" id="{C4651917-3AF0-43AA-ACF1-5EA880C11573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  <a:ext uri="{96DAC541-7B7A-43D3-8B79-37D633B846F1}">
              <asvg:svgBlip xmlns:asvg="http://schemas.microsoft.com/office/drawing/2016/SVG/main" r:embed="rId4"/>
            </a:ext>
          </a:extLst>
        </a:blip>
        <a:stretch>
          <a:fillRect/>
        </a:stretch>
      </xdr:blipFill>
      <xdr:spPr>
        <a:xfrm>
          <a:off x="85972" y="746541"/>
          <a:ext cx="204337" cy="207747"/>
        </a:xfrm>
        <a:prstGeom prst="rect">
          <a:avLst/>
        </a:prstGeom>
      </xdr:spPr>
    </xdr:pic>
    <xdr:clientData/>
  </xdr:twoCellAnchor>
  <xdr:twoCellAnchor>
    <xdr:from>
      <xdr:col>0</xdr:col>
      <xdr:colOff>340582</xdr:colOff>
      <xdr:row>8</xdr:row>
      <xdr:rowOff>20489</xdr:rowOff>
    </xdr:from>
    <xdr:to>
      <xdr:col>3</xdr:col>
      <xdr:colOff>72887</xdr:colOff>
      <xdr:row>9</xdr:row>
      <xdr:rowOff>117253</xdr:rowOff>
    </xdr:to>
    <xdr:sp macro="" textlink="">
      <xdr:nvSpPr>
        <xdr:cNvPr id="8" name="CaixaDeTexto 7">
          <a:hlinkClick xmlns:r="http://schemas.openxmlformats.org/officeDocument/2006/relationships" r:id="rId5"/>
          <a:extLst>
            <a:ext uri="{FF2B5EF4-FFF2-40B4-BE49-F238E27FC236}">
              <a16:creationId xmlns:a16="http://schemas.microsoft.com/office/drawing/2014/main" id="{7FAEB223-9385-444B-BFA2-FB15644A3C47}"/>
            </a:ext>
          </a:extLst>
        </xdr:cNvPr>
        <xdr:cNvSpPr txBox="1"/>
      </xdr:nvSpPr>
      <xdr:spPr>
        <a:xfrm>
          <a:off x="340582" y="1803569"/>
          <a:ext cx="1561105" cy="279644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/>
        <a:lstStyle/>
        <a:p>
          <a:pPr algn="l"/>
          <a:r>
            <a:rPr lang="pt-BR" sz="1200" b="0">
              <a:solidFill>
                <a:schemeClr val="bg1"/>
              </a:solidFill>
              <a:latin typeface="Montserrat" panose="00000500000000000000" pitchFamily="2" charset="0"/>
            </a:rPr>
            <a:t>Manutenção</a:t>
          </a:r>
        </a:p>
      </xdr:txBody>
    </xdr:sp>
    <xdr:clientData/>
  </xdr:twoCellAnchor>
  <xdr:twoCellAnchor>
    <xdr:from>
      <xdr:col>1</xdr:col>
      <xdr:colOff>201434</xdr:colOff>
      <xdr:row>4</xdr:row>
      <xdr:rowOff>7233</xdr:rowOff>
    </xdr:from>
    <xdr:to>
      <xdr:col>3</xdr:col>
      <xdr:colOff>1034</xdr:colOff>
      <xdr:row>5</xdr:row>
      <xdr:rowOff>103997</xdr:rowOff>
    </xdr:to>
    <xdr:sp macro="" textlink="">
      <xdr:nvSpPr>
        <xdr:cNvPr id="9" name="CaixaDeTexto 8">
          <a:hlinkClick xmlns:r="http://schemas.openxmlformats.org/officeDocument/2006/relationships" r:id="rId6"/>
          <a:extLst>
            <a:ext uri="{FF2B5EF4-FFF2-40B4-BE49-F238E27FC236}">
              <a16:creationId xmlns:a16="http://schemas.microsoft.com/office/drawing/2014/main" id="{7BCF6F38-8DDD-4365-AD1D-121187A97434}"/>
            </a:ext>
          </a:extLst>
        </xdr:cNvPr>
        <xdr:cNvSpPr txBox="1"/>
      </xdr:nvSpPr>
      <xdr:spPr>
        <a:xfrm>
          <a:off x="811034" y="1127042"/>
          <a:ext cx="1018800" cy="308798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/>
        <a:lstStyle/>
        <a:p>
          <a:pPr algn="l"/>
          <a:r>
            <a:rPr lang="pt-BR" sz="1200" b="0">
              <a:solidFill>
                <a:schemeClr val="bg1"/>
              </a:solidFill>
              <a:latin typeface="Montserrat" panose="00000500000000000000" pitchFamily="2" charset="0"/>
            </a:rPr>
            <a:t>Veículos</a:t>
          </a:r>
        </a:p>
      </xdr:txBody>
    </xdr:sp>
    <xdr:clientData/>
  </xdr:twoCellAnchor>
  <xdr:twoCellAnchor editAs="oneCell">
    <xdr:from>
      <xdr:col>0</xdr:col>
      <xdr:colOff>83740</xdr:colOff>
      <xdr:row>6</xdr:row>
      <xdr:rowOff>57238</xdr:rowOff>
    </xdr:from>
    <xdr:to>
      <xdr:col>0</xdr:col>
      <xdr:colOff>292540</xdr:colOff>
      <xdr:row>7</xdr:row>
      <xdr:rowOff>54002</xdr:rowOff>
    </xdr:to>
    <xdr:pic>
      <xdr:nvPicPr>
        <xdr:cNvPr id="10" name="Gráfico 9" descr="Rota (dois pinos em um caminho) com preenchimento sólido">
          <a:extLst>
            <a:ext uri="{FF2B5EF4-FFF2-40B4-BE49-F238E27FC236}">
              <a16:creationId xmlns:a16="http://schemas.microsoft.com/office/drawing/2014/main" id="{EB2AA9B0-6038-4494-ADDD-7B0660B4AFE8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7" cstate="print">
          <a:extLst>
            <a:ext uri="{28A0092B-C50C-407E-A947-70E740481C1C}">
              <a14:useLocalDpi xmlns:a14="http://schemas.microsoft.com/office/drawing/2010/main" val="0"/>
            </a:ext>
            <a:ext uri="{96DAC541-7B7A-43D3-8B79-37D633B846F1}">
              <asvg:svgBlip xmlns:asvg="http://schemas.microsoft.com/office/drawing/2016/SVG/main" r:embed="rId8"/>
            </a:ext>
          </a:extLst>
        </a:blip>
        <a:stretch>
          <a:fillRect/>
        </a:stretch>
      </xdr:blipFill>
      <xdr:spPr>
        <a:xfrm>
          <a:off x="83740" y="1474558"/>
          <a:ext cx="208800" cy="206149"/>
        </a:xfrm>
        <a:prstGeom prst="rect">
          <a:avLst/>
        </a:prstGeom>
      </xdr:spPr>
    </xdr:pic>
    <xdr:clientData/>
  </xdr:twoCellAnchor>
  <xdr:twoCellAnchor editAs="oneCell">
    <xdr:from>
      <xdr:col>0</xdr:col>
      <xdr:colOff>83740</xdr:colOff>
      <xdr:row>8</xdr:row>
      <xdr:rowOff>57237</xdr:rowOff>
    </xdr:from>
    <xdr:to>
      <xdr:col>0</xdr:col>
      <xdr:colOff>292540</xdr:colOff>
      <xdr:row>9</xdr:row>
      <xdr:rowOff>54001</xdr:rowOff>
    </xdr:to>
    <xdr:pic>
      <xdr:nvPicPr>
        <xdr:cNvPr id="11" name="Gráfico 10" descr="Ferramentas com preenchimento sólido">
          <a:extLst>
            <a:ext uri="{FF2B5EF4-FFF2-40B4-BE49-F238E27FC236}">
              <a16:creationId xmlns:a16="http://schemas.microsoft.com/office/drawing/2014/main" id="{82A4E21A-A3E4-447D-ABD3-D28BF9E493B8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9" cstate="print">
          <a:extLst>
            <a:ext uri="{28A0092B-C50C-407E-A947-70E740481C1C}">
              <a14:useLocalDpi xmlns:a14="http://schemas.microsoft.com/office/drawing/2010/main" val="0"/>
            </a:ext>
            <a:ext uri="{96DAC541-7B7A-43D3-8B79-37D633B846F1}">
              <asvg:svgBlip xmlns:asvg="http://schemas.microsoft.com/office/drawing/2016/SVG/main" r:embed="rId10"/>
            </a:ext>
          </a:extLst>
        </a:blip>
        <a:stretch>
          <a:fillRect/>
        </a:stretch>
      </xdr:blipFill>
      <xdr:spPr>
        <a:xfrm>
          <a:off x="83740" y="1840317"/>
          <a:ext cx="208800" cy="206149"/>
        </a:xfrm>
        <a:prstGeom prst="rect">
          <a:avLst/>
        </a:prstGeom>
      </xdr:spPr>
    </xdr:pic>
    <xdr:clientData/>
  </xdr:twoCellAnchor>
  <xdr:twoCellAnchor editAs="oneCell">
    <xdr:from>
      <xdr:col>0</xdr:col>
      <xdr:colOff>554192</xdr:colOff>
      <xdr:row>4</xdr:row>
      <xdr:rowOff>43981</xdr:rowOff>
    </xdr:from>
    <xdr:to>
      <xdr:col>1</xdr:col>
      <xdr:colOff>153392</xdr:colOff>
      <xdr:row>5</xdr:row>
      <xdr:rowOff>40746</xdr:rowOff>
    </xdr:to>
    <xdr:pic>
      <xdr:nvPicPr>
        <xdr:cNvPr id="12" name="Gráfico 11" descr="Caminhão de lixo com preenchimento sólido">
          <a:extLst>
            <a:ext uri="{FF2B5EF4-FFF2-40B4-BE49-F238E27FC236}">
              <a16:creationId xmlns:a16="http://schemas.microsoft.com/office/drawing/2014/main" id="{DA655DF1-7F31-4237-B98E-B97C2E148121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1" cstate="print">
          <a:extLst>
            <a:ext uri="{28A0092B-C50C-407E-A947-70E740481C1C}">
              <a14:useLocalDpi xmlns:a14="http://schemas.microsoft.com/office/drawing/2010/main" val="0"/>
            </a:ext>
            <a:ext uri="{96DAC541-7B7A-43D3-8B79-37D633B846F1}">
              <asvg:svgBlip xmlns:asvg="http://schemas.microsoft.com/office/drawing/2016/SVG/main" r:embed="rId12"/>
            </a:ext>
          </a:extLst>
        </a:blip>
        <a:stretch>
          <a:fillRect/>
        </a:stretch>
      </xdr:blipFill>
      <xdr:spPr>
        <a:xfrm>
          <a:off x="554192" y="1163790"/>
          <a:ext cx="208800" cy="208799"/>
        </a:xfrm>
        <a:prstGeom prst="rect">
          <a:avLst/>
        </a:prstGeom>
      </xdr:spPr>
    </xdr:pic>
    <xdr:clientData/>
  </xdr:twoCellAnchor>
  <xdr:twoCellAnchor>
    <xdr:from>
      <xdr:col>0</xdr:col>
      <xdr:colOff>347375</xdr:colOff>
      <xdr:row>9</xdr:row>
      <xdr:rowOff>198785</xdr:rowOff>
    </xdr:from>
    <xdr:to>
      <xdr:col>2</xdr:col>
      <xdr:colOff>537565</xdr:colOff>
      <xdr:row>11</xdr:row>
      <xdr:rowOff>80865</xdr:rowOff>
    </xdr:to>
    <xdr:sp macro="" textlink="">
      <xdr:nvSpPr>
        <xdr:cNvPr id="13" name="CaixaDeTexto 12">
          <a:hlinkClick xmlns:r="http://schemas.openxmlformats.org/officeDocument/2006/relationships" r:id="rId13"/>
          <a:extLst>
            <a:ext uri="{FF2B5EF4-FFF2-40B4-BE49-F238E27FC236}">
              <a16:creationId xmlns:a16="http://schemas.microsoft.com/office/drawing/2014/main" id="{69EC54F1-BB06-46C0-A7D4-865304B3BD87}"/>
            </a:ext>
          </a:extLst>
        </xdr:cNvPr>
        <xdr:cNvSpPr txBox="1"/>
      </xdr:nvSpPr>
      <xdr:spPr>
        <a:xfrm>
          <a:off x="347375" y="2378768"/>
          <a:ext cx="1409390" cy="306149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/>
        <a:lstStyle/>
        <a:p>
          <a:pPr algn="l"/>
          <a:r>
            <a:rPr lang="pt-BR" sz="1200" b="0">
              <a:solidFill>
                <a:schemeClr val="bg1"/>
              </a:solidFill>
              <a:latin typeface="Montserrat" panose="00000500000000000000" pitchFamily="2" charset="0"/>
            </a:rPr>
            <a:t>Documentos</a:t>
          </a:r>
        </a:p>
      </xdr:txBody>
    </xdr:sp>
    <xdr:clientData/>
  </xdr:twoCellAnchor>
  <xdr:twoCellAnchor editAs="oneCell">
    <xdr:from>
      <xdr:col>0</xdr:col>
      <xdr:colOff>86138</xdr:colOff>
      <xdr:row>10</xdr:row>
      <xdr:rowOff>21375</xdr:rowOff>
    </xdr:from>
    <xdr:to>
      <xdr:col>0</xdr:col>
      <xdr:colOff>290475</xdr:colOff>
      <xdr:row>11</xdr:row>
      <xdr:rowOff>19737</xdr:rowOff>
    </xdr:to>
    <xdr:pic>
      <xdr:nvPicPr>
        <xdr:cNvPr id="14" name="Gráfico 13" descr="Documento com preenchimento sólido">
          <a:extLst>
            <a:ext uri="{FF2B5EF4-FFF2-40B4-BE49-F238E27FC236}">
              <a16:creationId xmlns:a16="http://schemas.microsoft.com/office/drawing/2014/main" id="{E5F28C5C-9E8E-4347-B39D-A4F70291351D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  <a:ext uri="{96DAC541-7B7A-43D3-8B79-37D633B846F1}">
              <asvg:svgBlip xmlns:asvg="http://schemas.microsoft.com/office/drawing/2016/SVG/main" r:embed="rId4"/>
            </a:ext>
          </a:extLst>
        </a:blip>
        <a:stretch>
          <a:fillRect/>
        </a:stretch>
      </xdr:blipFill>
      <xdr:spPr>
        <a:xfrm>
          <a:off x="86138" y="2413392"/>
          <a:ext cx="204337" cy="210397"/>
        </a:xfrm>
        <a:prstGeom prst="rect">
          <a:avLst/>
        </a:prstGeom>
      </xdr:spPr>
    </xdr:pic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3750</xdr:colOff>
      <xdr:row>8</xdr:row>
      <xdr:rowOff>26879</xdr:rowOff>
    </xdr:from>
    <xdr:to>
      <xdr:col>3</xdr:col>
      <xdr:colOff>7350</xdr:colOff>
      <xdr:row>9</xdr:row>
      <xdr:rowOff>110339</xdr:rowOff>
    </xdr:to>
    <xdr:sp macro="" textlink="">
      <xdr:nvSpPr>
        <xdr:cNvPr id="2" name="Retângulo 1">
          <a:extLst>
            <a:ext uri="{FF2B5EF4-FFF2-40B4-BE49-F238E27FC236}">
              <a16:creationId xmlns:a16="http://schemas.microsoft.com/office/drawing/2014/main" id="{7D10C72D-C95D-4496-9F51-CA3A4DB9E6A4}"/>
            </a:ext>
          </a:extLst>
        </xdr:cNvPr>
        <xdr:cNvSpPr/>
      </xdr:nvSpPr>
      <xdr:spPr>
        <a:xfrm>
          <a:off x="3750" y="1994827"/>
          <a:ext cx="1832400" cy="295495"/>
        </a:xfrm>
        <a:prstGeom prst="rect">
          <a:avLst/>
        </a:prstGeom>
        <a:gradFill flip="none" rotWithShape="1">
          <a:gsLst>
            <a:gs pos="0">
              <a:srgbClr val="00B050">
                <a:shade val="30000"/>
                <a:satMod val="115000"/>
              </a:srgbClr>
            </a:gs>
            <a:gs pos="50000">
              <a:srgbClr val="00B050">
                <a:shade val="67500"/>
                <a:satMod val="115000"/>
              </a:srgbClr>
            </a:gs>
            <a:gs pos="100000">
              <a:srgbClr val="00B050">
                <a:shade val="100000"/>
                <a:satMod val="115000"/>
              </a:srgbClr>
            </a:gs>
          </a:gsLst>
          <a:lin ang="0" scaled="1"/>
          <a:tileRect/>
        </a:gradFill>
        <a:ln>
          <a:noFill/>
        </a:ln>
      </xdr:spPr>
      <xdr:style>
        <a:lnRef idx="2">
          <a:schemeClr val="accent1">
            <a:shade val="15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pt-BR" sz="1100"/>
        </a:p>
      </xdr:txBody>
    </xdr:sp>
    <xdr:clientData/>
  </xdr:twoCellAnchor>
  <xdr:twoCellAnchor>
    <xdr:from>
      <xdr:col>0</xdr:col>
      <xdr:colOff>340583</xdr:colOff>
      <xdr:row>2</xdr:row>
      <xdr:rowOff>26117</xdr:rowOff>
    </xdr:from>
    <xdr:to>
      <xdr:col>2</xdr:col>
      <xdr:colOff>530773</xdr:colOff>
      <xdr:row>3</xdr:row>
      <xdr:rowOff>120231</xdr:rowOff>
    </xdr:to>
    <xdr:sp macro="" textlink="">
      <xdr:nvSpPr>
        <xdr:cNvPr id="3" name="CaixaDeTexto 2">
          <a:hlinkClick xmlns:r="http://schemas.openxmlformats.org/officeDocument/2006/relationships" r:id="rId1"/>
          <a:extLst>
            <a:ext uri="{FF2B5EF4-FFF2-40B4-BE49-F238E27FC236}">
              <a16:creationId xmlns:a16="http://schemas.microsoft.com/office/drawing/2014/main" id="{EDFAC1C8-6460-4F75-A26B-FC8E3236D08B}"/>
            </a:ext>
          </a:extLst>
        </xdr:cNvPr>
        <xdr:cNvSpPr txBox="1"/>
      </xdr:nvSpPr>
      <xdr:spPr>
        <a:xfrm>
          <a:off x="340583" y="711917"/>
          <a:ext cx="1409390" cy="276994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/>
        <a:lstStyle/>
        <a:p>
          <a:pPr algn="l"/>
          <a:r>
            <a:rPr lang="pt-BR" sz="1200" b="0">
              <a:solidFill>
                <a:schemeClr val="bg1"/>
              </a:solidFill>
              <a:latin typeface="Montserrat" panose="00000500000000000000" pitchFamily="2" charset="0"/>
            </a:rPr>
            <a:t>Cadastro</a:t>
          </a:r>
        </a:p>
      </xdr:txBody>
    </xdr:sp>
    <xdr:clientData/>
  </xdr:twoCellAnchor>
  <xdr:twoCellAnchor>
    <xdr:from>
      <xdr:col>0</xdr:col>
      <xdr:colOff>340582</xdr:colOff>
      <xdr:row>6</xdr:row>
      <xdr:rowOff>20490</xdr:rowOff>
    </xdr:from>
    <xdr:to>
      <xdr:col>3</xdr:col>
      <xdr:colOff>72887</xdr:colOff>
      <xdr:row>7</xdr:row>
      <xdr:rowOff>117254</xdr:rowOff>
    </xdr:to>
    <xdr:sp macro="" textlink="">
      <xdr:nvSpPr>
        <xdr:cNvPr id="4" name="CaixaDeTexto 3">
          <a:hlinkClick xmlns:r="http://schemas.openxmlformats.org/officeDocument/2006/relationships" r:id="rId2"/>
          <a:extLst>
            <a:ext uri="{FF2B5EF4-FFF2-40B4-BE49-F238E27FC236}">
              <a16:creationId xmlns:a16="http://schemas.microsoft.com/office/drawing/2014/main" id="{65C7A77E-319E-4697-A73E-6C0144E947AB}"/>
            </a:ext>
          </a:extLst>
        </xdr:cNvPr>
        <xdr:cNvSpPr txBox="1"/>
      </xdr:nvSpPr>
      <xdr:spPr>
        <a:xfrm>
          <a:off x="340582" y="1437810"/>
          <a:ext cx="1561105" cy="279644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/>
        <a:lstStyle/>
        <a:p>
          <a:pPr algn="l"/>
          <a:r>
            <a:rPr lang="pt-BR" sz="1200" b="0">
              <a:solidFill>
                <a:schemeClr val="bg1"/>
              </a:solidFill>
              <a:latin typeface="Montserrat" panose="00000500000000000000" pitchFamily="2" charset="0"/>
            </a:rPr>
            <a:t>Rotas</a:t>
          </a:r>
        </a:p>
      </xdr:txBody>
    </xdr:sp>
    <xdr:clientData/>
  </xdr:twoCellAnchor>
  <xdr:twoCellAnchor editAs="oneCell">
    <xdr:from>
      <xdr:col>0</xdr:col>
      <xdr:colOff>85972</xdr:colOff>
      <xdr:row>2</xdr:row>
      <xdr:rowOff>60741</xdr:rowOff>
    </xdr:from>
    <xdr:to>
      <xdr:col>0</xdr:col>
      <xdr:colOff>290309</xdr:colOff>
      <xdr:row>3</xdr:row>
      <xdr:rowOff>59103</xdr:rowOff>
    </xdr:to>
    <xdr:pic>
      <xdr:nvPicPr>
        <xdr:cNvPr id="7" name="Gráfico 6" descr="Documento com preenchimento sólido">
          <a:extLst>
            <a:ext uri="{FF2B5EF4-FFF2-40B4-BE49-F238E27FC236}">
              <a16:creationId xmlns:a16="http://schemas.microsoft.com/office/drawing/2014/main" id="{521D8B4E-F652-4179-B22A-0489367D6AFF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  <a:ext uri="{96DAC541-7B7A-43D3-8B79-37D633B846F1}">
              <asvg:svgBlip xmlns:asvg="http://schemas.microsoft.com/office/drawing/2016/SVG/main" r:embed="rId4"/>
            </a:ext>
          </a:extLst>
        </a:blip>
        <a:stretch>
          <a:fillRect/>
        </a:stretch>
      </xdr:blipFill>
      <xdr:spPr>
        <a:xfrm>
          <a:off x="85972" y="746541"/>
          <a:ext cx="204337" cy="207747"/>
        </a:xfrm>
        <a:prstGeom prst="rect">
          <a:avLst/>
        </a:prstGeom>
      </xdr:spPr>
    </xdr:pic>
    <xdr:clientData/>
  </xdr:twoCellAnchor>
  <xdr:twoCellAnchor>
    <xdr:from>
      <xdr:col>0</xdr:col>
      <xdr:colOff>340582</xdr:colOff>
      <xdr:row>8</xdr:row>
      <xdr:rowOff>20489</xdr:rowOff>
    </xdr:from>
    <xdr:to>
      <xdr:col>3</xdr:col>
      <xdr:colOff>72887</xdr:colOff>
      <xdr:row>9</xdr:row>
      <xdr:rowOff>117253</xdr:rowOff>
    </xdr:to>
    <xdr:sp macro="" textlink="">
      <xdr:nvSpPr>
        <xdr:cNvPr id="8" name="CaixaDeTexto 7">
          <a:hlinkClick xmlns:r="http://schemas.openxmlformats.org/officeDocument/2006/relationships" r:id="rId5"/>
          <a:extLst>
            <a:ext uri="{FF2B5EF4-FFF2-40B4-BE49-F238E27FC236}">
              <a16:creationId xmlns:a16="http://schemas.microsoft.com/office/drawing/2014/main" id="{93F3126F-1A1C-4B1A-8728-C6F4E5D1C0A9}"/>
            </a:ext>
          </a:extLst>
        </xdr:cNvPr>
        <xdr:cNvSpPr txBox="1"/>
      </xdr:nvSpPr>
      <xdr:spPr>
        <a:xfrm>
          <a:off x="340582" y="1803569"/>
          <a:ext cx="1561105" cy="279644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/>
        <a:lstStyle/>
        <a:p>
          <a:pPr algn="l"/>
          <a:r>
            <a:rPr lang="pt-BR" sz="1200" b="1">
              <a:solidFill>
                <a:schemeClr val="bg1"/>
              </a:solidFill>
              <a:latin typeface="Montserrat" panose="00000500000000000000" pitchFamily="2" charset="0"/>
            </a:rPr>
            <a:t>Manutenção</a:t>
          </a:r>
        </a:p>
      </xdr:txBody>
    </xdr:sp>
    <xdr:clientData/>
  </xdr:twoCellAnchor>
  <xdr:twoCellAnchor>
    <xdr:from>
      <xdr:col>1</xdr:col>
      <xdr:colOff>201428</xdr:colOff>
      <xdr:row>4</xdr:row>
      <xdr:rowOff>7233</xdr:rowOff>
    </xdr:from>
    <xdr:to>
      <xdr:col>3</xdr:col>
      <xdr:colOff>1028</xdr:colOff>
      <xdr:row>5</xdr:row>
      <xdr:rowOff>103997</xdr:rowOff>
    </xdr:to>
    <xdr:sp macro="" textlink="">
      <xdr:nvSpPr>
        <xdr:cNvPr id="9" name="CaixaDeTexto 8">
          <a:hlinkClick xmlns:r="http://schemas.openxmlformats.org/officeDocument/2006/relationships" r:id="rId6"/>
          <a:extLst>
            <a:ext uri="{FF2B5EF4-FFF2-40B4-BE49-F238E27FC236}">
              <a16:creationId xmlns:a16="http://schemas.microsoft.com/office/drawing/2014/main" id="{852CB950-CC7A-45BD-A2A4-B5ED4036CA4B}"/>
            </a:ext>
          </a:extLst>
        </xdr:cNvPr>
        <xdr:cNvSpPr txBox="1"/>
      </xdr:nvSpPr>
      <xdr:spPr>
        <a:xfrm>
          <a:off x="811028" y="1127042"/>
          <a:ext cx="1018800" cy="308798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/>
        <a:lstStyle/>
        <a:p>
          <a:pPr algn="l"/>
          <a:r>
            <a:rPr lang="pt-BR" sz="1200" b="0">
              <a:solidFill>
                <a:schemeClr val="bg1"/>
              </a:solidFill>
              <a:latin typeface="Montserrat" panose="00000500000000000000" pitchFamily="2" charset="0"/>
            </a:rPr>
            <a:t>Veículos</a:t>
          </a:r>
        </a:p>
      </xdr:txBody>
    </xdr:sp>
    <xdr:clientData/>
  </xdr:twoCellAnchor>
  <xdr:twoCellAnchor editAs="oneCell">
    <xdr:from>
      <xdr:col>0</xdr:col>
      <xdr:colOff>83740</xdr:colOff>
      <xdr:row>6</xdr:row>
      <xdr:rowOff>57238</xdr:rowOff>
    </xdr:from>
    <xdr:to>
      <xdr:col>0</xdr:col>
      <xdr:colOff>292540</xdr:colOff>
      <xdr:row>7</xdr:row>
      <xdr:rowOff>54002</xdr:rowOff>
    </xdr:to>
    <xdr:pic>
      <xdr:nvPicPr>
        <xdr:cNvPr id="10" name="Gráfico 9" descr="Rota (dois pinos em um caminho) com preenchimento sólido">
          <a:extLst>
            <a:ext uri="{FF2B5EF4-FFF2-40B4-BE49-F238E27FC236}">
              <a16:creationId xmlns:a16="http://schemas.microsoft.com/office/drawing/2014/main" id="{32BE060D-E661-438B-9774-966ABCE4B72F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7" cstate="print">
          <a:extLst>
            <a:ext uri="{28A0092B-C50C-407E-A947-70E740481C1C}">
              <a14:useLocalDpi xmlns:a14="http://schemas.microsoft.com/office/drawing/2010/main" val="0"/>
            </a:ext>
            <a:ext uri="{96DAC541-7B7A-43D3-8B79-37D633B846F1}">
              <asvg:svgBlip xmlns:asvg="http://schemas.microsoft.com/office/drawing/2016/SVG/main" r:embed="rId8"/>
            </a:ext>
          </a:extLst>
        </a:blip>
        <a:stretch>
          <a:fillRect/>
        </a:stretch>
      </xdr:blipFill>
      <xdr:spPr>
        <a:xfrm>
          <a:off x="83740" y="1474558"/>
          <a:ext cx="208800" cy="206149"/>
        </a:xfrm>
        <a:prstGeom prst="rect">
          <a:avLst/>
        </a:prstGeom>
      </xdr:spPr>
    </xdr:pic>
    <xdr:clientData/>
  </xdr:twoCellAnchor>
  <xdr:twoCellAnchor editAs="oneCell">
    <xdr:from>
      <xdr:col>0</xdr:col>
      <xdr:colOff>83740</xdr:colOff>
      <xdr:row>8</xdr:row>
      <xdr:rowOff>57237</xdr:rowOff>
    </xdr:from>
    <xdr:to>
      <xdr:col>0</xdr:col>
      <xdr:colOff>292540</xdr:colOff>
      <xdr:row>9</xdr:row>
      <xdr:rowOff>54001</xdr:rowOff>
    </xdr:to>
    <xdr:pic>
      <xdr:nvPicPr>
        <xdr:cNvPr id="11" name="Gráfico 10" descr="Ferramentas com preenchimento sólido">
          <a:extLst>
            <a:ext uri="{FF2B5EF4-FFF2-40B4-BE49-F238E27FC236}">
              <a16:creationId xmlns:a16="http://schemas.microsoft.com/office/drawing/2014/main" id="{4EB9B9BA-B407-402A-A0FE-C7BD2C4B3BEB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9" cstate="print">
          <a:extLst>
            <a:ext uri="{28A0092B-C50C-407E-A947-70E740481C1C}">
              <a14:useLocalDpi xmlns:a14="http://schemas.microsoft.com/office/drawing/2010/main" val="0"/>
            </a:ext>
            <a:ext uri="{96DAC541-7B7A-43D3-8B79-37D633B846F1}">
              <asvg:svgBlip xmlns:asvg="http://schemas.microsoft.com/office/drawing/2016/SVG/main" r:embed="rId10"/>
            </a:ext>
          </a:extLst>
        </a:blip>
        <a:stretch>
          <a:fillRect/>
        </a:stretch>
      </xdr:blipFill>
      <xdr:spPr>
        <a:xfrm>
          <a:off x="83740" y="1840317"/>
          <a:ext cx="208800" cy="206149"/>
        </a:xfrm>
        <a:prstGeom prst="rect">
          <a:avLst/>
        </a:prstGeom>
      </xdr:spPr>
    </xdr:pic>
    <xdr:clientData/>
  </xdr:twoCellAnchor>
  <xdr:twoCellAnchor editAs="oneCell">
    <xdr:from>
      <xdr:col>0</xdr:col>
      <xdr:colOff>554186</xdr:colOff>
      <xdr:row>4</xdr:row>
      <xdr:rowOff>43981</xdr:rowOff>
    </xdr:from>
    <xdr:to>
      <xdr:col>1</xdr:col>
      <xdr:colOff>153386</xdr:colOff>
      <xdr:row>5</xdr:row>
      <xdr:rowOff>40746</xdr:rowOff>
    </xdr:to>
    <xdr:pic>
      <xdr:nvPicPr>
        <xdr:cNvPr id="12" name="Gráfico 11" descr="Caminhão de lixo com preenchimento sólido">
          <a:extLst>
            <a:ext uri="{FF2B5EF4-FFF2-40B4-BE49-F238E27FC236}">
              <a16:creationId xmlns:a16="http://schemas.microsoft.com/office/drawing/2014/main" id="{86104D16-9F82-48BC-AA01-960878C99C41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1" cstate="print">
          <a:extLst>
            <a:ext uri="{28A0092B-C50C-407E-A947-70E740481C1C}">
              <a14:useLocalDpi xmlns:a14="http://schemas.microsoft.com/office/drawing/2010/main" val="0"/>
            </a:ext>
            <a:ext uri="{96DAC541-7B7A-43D3-8B79-37D633B846F1}">
              <asvg:svgBlip xmlns:asvg="http://schemas.microsoft.com/office/drawing/2016/SVG/main" r:embed="rId12"/>
            </a:ext>
          </a:extLst>
        </a:blip>
        <a:stretch>
          <a:fillRect/>
        </a:stretch>
      </xdr:blipFill>
      <xdr:spPr>
        <a:xfrm>
          <a:off x="554186" y="1163790"/>
          <a:ext cx="208800" cy="208799"/>
        </a:xfrm>
        <a:prstGeom prst="rect">
          <a:avLst/>
        </a:prstGeom>
      </xdr:spPr>
    </xdr:pic>
    <xdr:clientData/>
  </xdr:twoCellAnchor>
  <xdr:twoCellAnchor>
    <xdr:from>
      <xdr:col>0</xdr:col>
      <xdr:colOff>340751</xdr:colOff>
      <xdr:row>9</xdr:row>
      <xdr:rowOff>205408</xdr:rowOff>
    </xdr:from>
    <xdr:to>
      <xdr:col>2</xdr:col>
      <xdr:colOff>530941</xdr:colOff>
      <xdr:row>11</xdr:row>
      <xdr:rowOff>87488</xdr:rowOff>
    </xdr:to>
    <xdr:sp macro="" textlink="">
      <xdr:nvSpPr>
        <xdr:cNvPr id="5" name="CaixaDeTexto 4">
          <a:hlinkClick xmlns:r="http://schemas.openxmlformats.org/officeDocument/2006/relationships" r:id="rId13"/>
          <a:extLst>
            <a:ext uri="{FF2B5EF4-FFF2-40B4-BE49-F238E27FC236}">
              <a16:creationId xmlns:a16="http://schemas.microsoft.com/office/drawing/2014/main" id="{2BDFDF06-E9D1-4B43-A763-58D576B1B83C}"/>
            </a:ext>
          </a:extLst>
        </xdr:cNvPr>
        <xdr:cNvSpPr txBox="1"/>
      </xdr:nvSpPr>
      <xdr:spPr>
        <a:xfrm>
          <a:off x="340751" y="2385391"/>
          <a:ext cx="1409390" cy="306149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/>
        <a:lstStyle/>
        <a:p>
          <a:pPr algn="l"/>
          <a:r>
            <a:rPr lang="pt-BR" sz="1200" b="0">
              <a:solidFill>
                <a:schemeClr val="bg1"/>
              </a:solidFill>
              <a:latin typeface="Montserrat" panose="00000500000000000000" pitchFamily="2" charset="0"/>
            </a:rPr>
            <a:t>Documentos</a:t>
          </a:r>
        </a:p>
      </xdr:txBody>
    </xdr:sp>
    <xdr:clientData/>
  </xdr:twoCellAnchor>
  <xdr:twoCellAnchor editAs="oneCell">
    <xdr:from>
      <xdr:col>0</xdr:col>
      <xdr:colOff>86140</xdr:colOff>
      <xdr:row>10</xdr:row>
      <xdr:rowOff>27998</xdr:rowOff>
    </xdr:from>
    <xdr:to>
      <xdr:col>0</xdr:col>
      <xdr:colOff>290477</xdr:colOff>
      <xdr:row>11</xdr:row>
      <xdr:rowOff>26360</xdr:rowOff>
    </xdr:to>
    <xdr:pic>
      <xdr:nvPicPr>
        <xdr:cNvPr id="6" name="Gráfico 5" descr="Documento com preenchimento sólido">
          <a:extLst>
            <a:ext uri="{FF2B5EF4-FFF2-40B4-BE49-F238E27FC236}">
              <a16:creationId xmlns:a16="http://schemas.microsoft.com/office/drawing/2014/main" id="{ED0CA216-FB8E-4A28-ADCA-EC2518898F74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  <a:ext uri="{96DAC541-7B7A-43D3-8B79-37D633B846F1}">
              <asvg:svgBlip xmlns:asvg="http://schemas.microsoft.com/office/drawing/2016/SVG/main" r:embed="rId4"/>
            </a:ext>
          </a:extLst>
        </a:blip>
        <a:stretch>
          <a:fillRect/>
        </a:stretch>
      </xdr:blipFill>
      <xdr:spPr>
        <a:xfrm>
          <a:off x="86140" y="2420015"/>
          <a:ext cx="204337" cy="210397"/>
        </a:xfrm>
        <a:prstGeom prst="rect">
          <a:avLst/>
        </a:prstGeom>
      </xdr:spPr>
    </xdr:pic>
    <xdr:clientData/>
  </xdr:twoCellAnchor>
</xdr:wsDr>
</file>

<file path=xl/drawings/drawing5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3750</xdr:colOff>
      <xdr:row>10</xdr:row>
      <xdr:rowOff>6996</xdr:rowOff>
    </xdr:from>
    <xdr:to>
      <xdr:col>3</xdr:col>
      <xdr:colOff>7350</xdr:colOff>
      <xdr:row>11</xdr:row>
      <xdr:rowOff>90456</xdr:rowOff>
    </xdr:to>
    <xdr:sp macro="" textlink="">
      <xdr:nvSpPr>
        <xdr:cNvPr id="2" name="Retângulo 1">
          <a:extLst>
            <a:ext uri="{FF2B5EF4-FFF2-40B4-BE49-F238E27FC236}">
              <a16:creationId xmlns:a16="http://schemas.microsoft.com/office/drawing/2014/main" id="{5829B401-DE62-4401-8A0E-FFBF5D8299C6}"/>
            </a:ext>
          </a:extLst>
        </xdr:cNvPr>
        <xdr:cNvSpPr/>
      </xdr:nvSpPr>
      <xdr:spPr>
        <a:xfrm>
          <a:off x="3750" y="2399013"/>
          <a:ext cx="1832400" cy="295495"/>
        </a:xfrm>
        <a:prstGeom prst="rect">
          <a:avLst/>
        </a:prstGeom>
        <a:gradFill flip="none" rotWithShape="1">
          <a:gsLst>
            <a:gs pos="0">
              <a:srgbClr val="00B050">
                <a:shade val="30000"/>
                <a:satMod val="115000"/>
              </a:srgbClr>
            </a:gs>
            <a:gs pos="50000">
              <a:srgbClr val="00B050">
                <a:shade val="67500"/>
                <a:satMod val="115000"/>
              </a:srgbClr>
            </a:gs>
            <a:gs pos="100000">
              <a:srgbClr val="00B050">
                <a:shade val="100000"/>
                <a:satMod val="115000"/>
              </a:srgbClr>
            </a:gs>
          </a:gsLst>
          <a:lin ang="0" scaled="1"/>
          <a:tileRect/>
        </a:gradFill>
        <a:ln>
          <a:noFill/>
        </a:ln>
      </xdr:spPr>
      <xdr:style>
        <a:lnRef idx="2">
          <a:schemeClr val="accent1">
            <a:shade val="15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pt-BR" sz="1100"/>
        </a:p>
      </xdr:txBody>
    </xdr:sp>
    <xdr:clientData/>
  </xdr:twoCellAnchor>
  <xdr:twoCellAnchor>
    <xdr:from>
      <xdr:col>0</xdr:col>
      <xdr:colOff>340583</xdr:colOff>
      <xdr:row>2</xdr:row>
      <xdr:rowOff>26117</xdr:rowOff>
    </xdr:from>
    <xdr:to>
      <xdr:col>2</xdr:col>
      <xdr:colOff>530773</xdr:colOff>
      <xdr:row>3</xdr:row>
      <xdr:rowOff>120231</xdr:rowOff>
    </xdr:to>
    <xdr:sp macro="" textlink="">
      <xdr:nvSpPr>
        <xdr:cNvPr id="3" name="CaixaDeTexto 2">
          <a:hlinkClick xmlns:r="http://schemas.openxmlformats.org/officeDocument/2006/relationships" r:id="rId1"/>
          <a:extLst>
            <a:ext uri="{FF2B5EF4-FFF2-40B4-BE49-F238E27FC236}">
              <a16:creationId xmlns:a16="http://schemas.microsoft.com/office/drawing/2014/main" id="{584E4EDA-2DAB-4FAD-BF86-4C2E717795CA}"/>
            </a:ext>
          </a:extLst>
        </xdr:cNvPr>
        <xdr:cNvSpPr txBox="1"/>
      </xdr:nvSpPr>
      <xdr:spPr>
        <a:xfrm>
          <a:off x="340583" y="719537"/>
          <a:ext cx="1409390" cy="307474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/>
        <a:lstStyle/>
        <a:p>
          <a:pPr algn="l"/>
          <a:r>
            <a:rPr lang="pt-BR" sz="1200" b="0">
              <a:solidFill>
                <a:schemeClr val="bg1"/>
              </a:solidFill>
              <a:latin typeface="Montserrat" panose="00000500000000000000" pitchFamily="2" charset="0"/>
            </a:rPr>
            <a:t>Cadastro</a:t>
          </a:r>
        </a:p>
      </xdr:txBody>
    </xdr:sp>
    <xdr:clientData/>
  </xdr:twoCellAnchor>
  <xdr:twoCellAnchor>
    <xdr:from>
      <xdr:col>0</xdr:col>
      <xdr:colOff>340582</xdr:colOff>
      <xdr:row>6</xdr:row>
      <xdr:rowOff>20490</xdr:rowOff>
    </xdr:from>
    <xdr:to>
      <xdr:col>3</xdr:col>
      <xdr:colOff>72887</xdr:colOff>
      <xdr:row>7</xdr:row>
      <xdr:rowOff>117254</xdr:rowOff>
    </xdr:to>
    <xdr:sp macro="" textlink="">
      <xdr:nvSpPr>
        <xdr:cNvPr id="4" name="CaixaDeTexto 3">
          <a:hlinkClick xmlns:r="http://schemas.openxmlformats.org/officeDocument/2006/relationships" r:id="rId2"/>
          <a:extLst>
            <a:ext uri="{FF2B5EF4-FFF2-40B4-BE49-F238E27FC236}">
              <a16:creationId xmlns:a16="http://schemas.microsoft.com/office/drawing/2014/main" id="{73DD3129-691D-4B6C-A180-DA46EDF96EA7}"/>
            </a:ext>
          </a:extLst>
        </xdr:cNvPr>
        <xdr:cNvSpPr txBox="1"/>
      </xdr:nvSpPr>
      <xdr:spPr>
        <a:xfrm>
          <a:off x="340582" y="1567350"/>
          <a:ext cx="1561105" cy="310124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/>
        <a:lstStyle/>
        <a:p>
          <a:pPr algn="l"/>
          <a:r>
            <a:rPr lang="pt-BR" sz="1200" b="0">
              <a:solidFill>
                <a:schemeClr val="bg1"/>
              </a:solidFill>
              <a:latin typeface="Montserrat" panose="00000500000000000000" pitchFamily="2" charset="0"/>
            </a:rPr>
            <a:t>Rotas</a:t>
          </a:r>
        </a:p>
      </xdr:txBody>
    </xdr:sp>
    <xdr:clientData/>
  </xdr:twoCellAnchor>
  <xdr:twoCellAnchor editAs="oneCell">
    <xdr:from>
      <xdr:col>0</xdr:col>
      <xdr:colOff>85972</xdr:colOff>
      <xdr:row>2</xdr:row>
      <xdr:rowOff>60741</xdr:rowOff>
    </xdr:from>
    <xdr:to>
      <xdr:col>0</xdr:col>
      <xdr:colOff>290309</xdr:colOff>
      <xdr:row>3</xdr:row>
      <xdr:rowOff>59103</xdr:rowOff>
    </xdr:to>
    <xdr:pic>
      <xdr:nvPicPr>
        <xdr:cNvPr id="5" name="Gráfico 4" descr="Documento com preenchimento sólido">
          <a:extLst>
            <a:ext uri="{FF2B5EF4-FFF2-40B4-BE49-F238E27FC236}">
              <a16:creationId xmlns:a16="http://schemas.microsoft.com/office/drawing/2014/main" id="{2E9EB731-7684-4646-B19B-1DE35B2BA853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  <a:ext uri="{96DAC541-7B7A-43D3-8B79-37D633B846F1}">
              <asvg:svgBlip xmlns:asvg="http://schemas.microsoft.com/office/drawing/2016/SVG/main" r:embed="rId4"/>
            </a:ext>
          </a:extLst>
        </a:blip>
        <a:stretch>
          <a:fillRect/>
        </a:stretch>
      </xdr:blipFill>
      <xdr:spPr>
        <a:xfrm>
          <a:off x="85972" y="754161"/>
          <a:ext cx="204337" cy="211722"/>
        </a:xfrm>
        <a:prstGeom prst="rect">
          <a:avLst/>
        </a:prstGeom>
      </xdr:spPr>
    </xdr:pic>
    <xdr:clientData/>
  </xdr:twoCellAnchor>
  <xdr:twoCellAnchor>
    <xdr:from>
      <xdr:col>0</xdr:col>
      <xdr:colOff>340582</xdr:colOff>
      <xdr:row>8</xdr:row>
      <xdr:rowOff>20489</xdr:rowOff>
    </xdr:from>
    <xdr:to>
      <xdr:col>3</xdr:col>
      <xdr:colOff>72887</xdr:colOff>
      <xdr:row>9</xdr:row>
      <xdr:rowOff>117253</xdr:rowOff>
    </xdr:to>
    <xdr:sp macro="" textlink="">
      <xdr:nvSpPr>
        <xdr:cNvPr id="6" name="CaixaDeTexto 5">
          <a:hlinkClick xmlns:r="http://schemas.openxmlformats.org/officeDocument/2006/relationships" r:id="rId5"/>
          <a:extLst>
            <a:ext uri="{FF2B5EF4-FFF2-40B4-BE49-F238E27FC236}">
              <a16:creationId xmlns:a16="http://schemas.microsoft.com/office/drawing/2014/main" id="{A5C693B7-758C-4793-B76E-5B9E5EE50636}"/>
            </a:ext>
          </a:extLst>
        </xdr:cNvPr>
        <xdr:cNvSpPr txBox="1"/>
      </xdr:nvSpPr>
      <xdr:spPr>
        <a:xfrm>
          <a:off x="340582" y="1994069"/>
          <a:ext cx="1561105" cy="310124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/>
        <a:lstStyle/>
        <a:p>
          <a:pPr algn="l"/>
          <a:r>
            <a:rPr lang="pt-BR" sz="1200" b="0">
              <a:solidFill>
                <a:schemeClr val="bg1"/>
              </a:solidFill>
              <a:latin typeface="Montserrat" panose="00000500000000000000" pitchFamily="2" charset="0"/>
            </a:rPr>
            <a:t>Manutenção</a:t>
          </a:r>
        </a:p>
      </xdr:txBody>
    </xdr:sp>
    <xdr:clientData/>
  </xdr:twoCellAnchor>
  <xdr:twoCellAnchor>
    <xdr:from>
      <xdr:col>1</xdr:col>
      <xdr:colOff>201428</xdr:colOff>
      <xdr:row>4</xdr:row>
      <xdr:rowOff>7233</xdr:rowOff>
    </xdr:from>
    <xdr:to>
      <xdr:col>3</xdr:col>
      <xdr:colOff>1028</xdr:colOff>
      <xdr:row>5</xdr:row>
      <xdr:rowOff>103997</xdr:rowOff>
    </xdr:to>
    <xdr:sp macro="" textlink="">
      <xdr:nvSpPr>
        <xdr:cNvPr id="7" name="CaixaDeTexto 6">
          <a:hlinkClick xmlns:r="http://schemas.openxmlformats.org/officeDocument/2006/relationships" r:id="rId6"/>
          <a:extLst>
            <a:ext uri="{FF2B5EF4-FFF2-40B4-BE49-F238E27FC236}">
              <a16:creationId xmlns:a16="http://schemas.microsoft.com/office/drawing/2014/main" id="{7A6AF695-EC50-467C-B534-AE2EE589DB94}"/>
            </a:ext>
          </a:extLst>
        </xdr:cNvPr>
        <xdr:cNvSpPr txBox="1"/>
      </xdr:nvSpPr>
      <xdr:spPr>
        <a:xfrm>
          <a:off x="811028" y="1127373"/>
          <a:ext cx="1018800" cy="310124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/>
        <a:lstStyle/>
        <a:p>
          <a:pPr algn="l"/>
          <a:r>
            <a:rPr lang="pt-BR" sz="1200" b="0">
              <a:solidFill>
                <a:schemeClr val="bg1"/>
              </a:solidFill>
              <a:latin typeface="Montserrat" panose="00000500000000000000" pitchFamily="2" charset="0"/>
            </a:rPr>
            <a:t>Veículos</a:t>
          </a:r>
        </a:p>
      </xdr:txBody>
    </xdr:sp>
    <xdr:clientData/>
  </xdr:twoCellAnchor>
  <xdr:twoCellAnchor editAs="oneCell">
    <xdr:from>
      <xdr:col>0</xdr:col>
      <xdr:colOff>83740</xdr:colOff>
      <xdr:row>6</xdr:row>
      <xdr:rowOff>57238</xdr:rowOff>
    </xdr:from>
    <xdr:to>
      <xdr:col>0</xdr:col>
      <xdr:colOff>292540</xdr:colOff>
      <xdr:row>7</xdr:row>
      <xdr:rowOff>54002</xdr:rowOff>
    </xdr:to>
    <xdr:pic>
      <xdr:nvPicPr>
        <xdr:cNvPr id="8" name="Gráfico 7" descr="Rota (dois pinos em um caminho) com preenchimento sólido">
          <a:extLst>
            <a:ext uri="{FF2B5EF4-FFF2-40B4-BE49-F238E27FC236}">
              <a16:creationId xmlns:a16="http://schemas.microsoft.com/office/drawing/2014/main" id="{192650AD-F25F-4605-B9A6-922F6D860F2F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7" cstate="print">
          <a:extLst>
            <a:ext uri="{28A0092B-C50C-407E-A947-70E740481C1C}">
              <a14:useLocalDpi xmlns:a14="http://schemas.microsoft.com/office/drawing/2010/main" val="0"/>
            </a:ext>
            <a:ext uri="{96DAC541-7B7A-43D3-8B79-37D633B846F1}">
              <asvg:svgBlip xmlns:asvg="http://schemas.microsoft.com/office/drawing/2016/SVG/main" r:embed="rId8"/>
            </a:ext>
          </a:extLst>
        </a:blip>
        <a:stretch>
          <a:fillRect/>
        </a:stretch>
      </xdr:blipFill>
      <xdr:spPr>
        <a:xfrm>
          <a:off x="83740" y="1604098"/>
          <a:ext cx="208800" cy="210124"/>
        </a:xfrm>
        <a:prstGeom prst="rect">
          <a:avLst/>
        </a:prstGeom>
      </xdr:spPr>
    </xdr:pic>
    <xdr:clientData/>
  </xdr:twoCellAnchor>
  <xdr:twoCellAnchor editAs="oneCell">
    <xdr:from>
      <xdr:col>0</xdr:col>
      <xdr:colOff>83740</xdr:colOff>
      <xdr:row>8</xdr:row>
      <xdr:rowOff>57237</xdr:rowOff>
    </xdr:from>
    <xdr:to>
      <xdr:col>0</xdr:col>
      <xdr:colOff>292540</xdr:colOff>
      <xdr:row>9</xdr:row>
      <xdr:rowOff>54001</xdr:rowOff>
    </xdr:to>
    <xdr:pic>
      <xdr:nvPicPr>
        <xdr:cNvPr id="9" name="Gráfico 8" descr="Ferramentas com preenchimento sólido">
          <a:extLst>
            <a:ext uri="{FF2B5EF4-FFF2-40B4-BE49-F238E27FC236}">
              <a16:creationId xmlns:a16="http://schemas.microsoft.com/office/drawing/2014/main" id="{EF65C9E8-F3F2-40AE-948F-376928FE0CD4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9" cstate="print">
          <a:extLst>
            <a:ext uri="{28A0092B-C50C-407E-A947-70E740481C1C}">
              <a14:useLocalDpi xmlns:a14="http://schemas.microsoft.com/office/drawing/2010/main" val="0"/>
            </a:ext>
            <a:ext uri="{96DAC541-7B7A-43D3-8B79-37D633B846F1}">
              <asvg:svgBlip xmlns:asvg="http://schemas.microsoft.com/office/drawing/2016/SVG/main" r:embed="rId10"/>
            </a:ext>
          </a:extLst>
        </a:blip>
        <a:stretch>
          <a:fillRect/>
        </a:stretch>
      </xdr:blipFill>
      <xdr:spPr>
        <a:xfrm>
          <a:off x="83740" y="2030817"/>
          <a:ext cx="208800" cy="210124"/>
        </a:xfrm>
        <a:prstGeom prst="rect">
          <a:avLst/>
        </a:prstGeom>
      </xdr:spPr>
    </xdr:pic>
    <xdr:clientData/>
  </xdr:twoCellAnchor>
  <xdr:twoCellAnchor editAs="oneCell">
    <xdr:from>
      <xdr:col>0</xdr:col>
      <xdr:colOff>554186</xdr:colOff>
      <xdr:row>4</xdr:row>
      <xdr:rowOff>43981</xdr:rowOff>
    </xdr:from>
    <xdr:to>
      <xdr:col>1</xdr:col>
      <xdr:colOff>153386</xdr:colOff>
      <xdr:row>5</xdr:row>
      <xdr:rowOff>40746</xdr:rowOff>
    </xdr:to>
    <xdr:pic>
      <xdr:nvPicPr>
        <xdr:cNvPr id="10" name="Gráfico 9" descr="Caminhão de lixo com preenchimento sólido">
          <a:extLst>
            <a:ext uri="{FF2B5EF4-FFF2-40B4-BE49-F238E27FC236}">
              <a16:creationId xmlns:a16="http://schemas.microsoft.com/office/drawing/2014/main" id="{00094682-B948-43CA-9446-8C08E16D5443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1" cstate="print">
          <a:extLst>
            <a:ext uri="{28A0092B-C50C-407E-A947-70E740481C1C}">
              <a14:useLocalDpi xmlns:a14="http://schemas.microsoft.com/office/drawing/2010/main" val="0"/>
            </a:ext>
            <a:ext uri="{96DAC541-7B7A-43D3-8B79-37D633B846F1}">
              <asvg:svgBlip xmlns:asvg="http://schemas.microsoft.com/office/drawing/2016/SVG/main" r:embed="rId12"/>
            </a:ext>
          </a:extLst>
        </a:blip>
        <a:stretch>
          <a:fillRect/>
        </a:stretch>
      </xdr:blipFill>
      <xdr:spPr>
        <a:xfrm>
          <a:off x="554186" y="1164121"/>
          <a:ext cx="208800" cy="210125"/>
        </a:xfrm>
        <a:prstGeom prst="rect">
          <a:avLst/>
        </a:prstGeom>
      </xdr:spPr>
    </xdr:pic>
    <xdr:clientData/>
  </xdr:twoCellAnchor>
  <xdr:twoCellAnchor>
    <xdr:from>
      <xdr:col>0</xdr:col>
      <xdr:colOff>340751</xdr:colOff>
      <xdr:row>9</xdr:row>
      <xdr:rowOff>205408</xdr:rowOff>
    </xdr:from>
    <xdr:to>
      <xdr:col>2</xdr:col>
      <xdr:colOff>530941</xdr:colOff>
      <xdr:row>11</xdr:row>
      <xdr:rowOff>87488</xdr:rowOff>
    </xdr:to>
    <xdr:sp macro="" textlink="">
      <xdr:nvSpPr>
        <xdr:cNvPr id="11" name="CaixaDeTexto 10">
          <a:extLst>
            <a:ext uri="{FF2B5EF4-FFF2-40B4-BE49-F238E27FC236}">
              <a16:creationId xmlns:a16="http://schemas.microsoft.com/office/drawing/2014/main" id="{3999304F-104A-4B62-A86F-5F897C87FEDE}"/>
            </a:ext>
          </a:extLst>
        </xdr:cNvPr>
        <xdr:cNvSpPr txBox="1"/>
      </xdr:nvSpPr>
      <xdr:spPr>
        <a:xfrm>
          <a:off x="340751" y="2385391"/>
          <a:ext cx="1409390" cy="306149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/>
        <a:lstStyle/>
        <a:p>
          <a:pPr algn="l"/>
          <a:r>
            <a:rPr lang="pt-BR" sz="1200" b="1">
              <a:solidFill>
                <a:schemeClr val="bg1"/>
              </a:solidFill>
              <a:latin typeface="Montserrat" panose="00000500000000000000" pitchFamily="2" charset="0"/>
            </a:rPr>
            <a:t>Documentos</a:t>
          </a:r>
        </a:p>
      </xdr:txBody>
    </xdr:sp>
    <xdr:clientData/>
  </xdr:twoCellAnchor>
  <xdr:twoCellAnchor editAs="oneCell">
    <xdr:from>
      <xdr:col>0</xdr:col>
      <xdr:colOff>86140</xdr:colOff>
      <xdr:row>10</xdr:row>
      <xdr:rowOff>27998</xdr:rowOff>
    </xdr:from>
    <xdr:to>
      <xdr:col>0</xdr:col>
      <xdr:colOff>290477</xdr:colOff>
      <xdr:row>11</xdr:row>
      <xdr:rowOff>26360</xdr:rowOff>
    </xdr:to>
    <xdr:pic>
      <xdr:nvPicPr>
        <xdr:cNvPr id="12" name="Gráfico 11" descr="Documento com preenchimento sólido">
          <a:extLst>
            <a:ext uri="{FF2B5EF4-FFF2-40B4-BE49-F238E27FC236}">
              <a16:creationId xmlns:a16="http://schemas.microsoft.com/office/drawing/2014/main" id="{29A46089-1278-4D1F-90AF-41184C92D653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  <a:ext uri="{96DAC541-7B7A-43D3-8B79-37D633B846F1}">
              <asvg:svgBlip xmlns:asvg="http://schemas.microsoft.com/office/drawing/2016/SVG/main" r:embed="rId4"/>
            </a:ext>
          </a:extLst>
        </a:blip>
        <a:stretch>
          <a:fillRect/>
        </a:stretch>
      </xdr:blipFill>
      <xdr:spPr>
        <a:xfrm>
          <a:off x="86140" y="2420015"/>
          <a:ext cx="204337" cy="210397"/>
        </a:xfrm>
        <a:prstGeom prst="rect">
          <a:avLst/>
        </a:prstGeom>
      </xdr:spPr>
    </xdr:pic>
    <xdr:clientData/>
  </xdr:twoCellAnchor>
</xdr:wsDr>
</file>

<file path=xl/tables/table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2" xr:uid="{FF39E010-0E96-4957-8948-510C11C5BD72}" name="TabelaCustos" displayName="TabelaCustos" ref="Q3:R10" totalsRowShown="0" headerRowDxfId="58" headerRowBorderDxfId="57" tableBorderDxfId="56" totalsRowBorderDxfId="55">
  <autoFilter ref="Q3:R10" xr:uid="{FF39E010-0E96-4957-8948-510C11C5BD72}">
    <filterColumn colId="0" hiddenButton="1"/>
    <filterColumn colId="1" hiddenButton="1"/>
  </autoFilter>
  <tableColumns count="2">
    <tableColumn id="1" xr3:uid="{82B54DCA-CDF3-4585-AB0E-0D3A286DBC6C}" name="Custos" dataDxfId="54"/>
    <tableColumn id="2" xr3:uid="{CAF4FD7A-03FF-4ED6-BFCE-7A4DCF0EABAA}" name="Valores"/>
  </tableColumns>
  <tableStyleInfo name="TableStyleLight8 2" showFirstColumn="0" showLastColumn="0" showRowStripes="1" showColumnStripes="0"/>
</table>
</file>

<file path=xl/tables/table2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4" xr:uid="{19E90216-2ABA-430D-A34D-03836B96DAE8}" name="DVeiculos" displayName="DVeiculos" ref="E3:N27" totalsRowShown="0" headerRowDxfId="53" dataDxfId="52">
  <tableColumns count="10">
    <tableColumn id="9" xr3:uid="{9847ED86-AD60-4303-9531-AFA42DC629F8}" name="Nº" dataDxfId="51"/>
    <tableColumn id="1" xr3:uid="{096726EC-5ED3-4E64-8588-EE990E25EEAB}" name="Placa" dataDxfId="50"/>
    <tableColumn id="2" xr3:uid="{BA73AB45-7F31-41E7-87B3-AB74DD0CF386}" name="Veículo" dataDxfId="49"/>
    <tableColumn id="3" xr3:uid="{90F1E995-71C5-4083-AC46-5F57328CA1FA}" name="Ano Fabricação" dataDxfId="48"/>
    <tableColumn id="4" xr3:uid="{E0CD023C-62D0-4AA4-B7EB-AD6FF5241C51}" name="Cor" dataDxfId="47"/>
    <tableColumn id="5" xr3:uid="{F63C7FD3-B9FF-4224-B210-A562FF59F5FE}" name="Rodagem Aquisição (Km)" dataDxfId="46" dataCellStyle="Vírgula"/>
    <tableColumn id="6" xr3:uid="{1F989CBB-CC28-440D-99D9-5027529CB8A5}" name="Rodagem Atual (Km)" dataDxfId="45" dataCellStyle="Vírgula">
      <calculatedColumnFormula>DVeiculos[[#This Row],[Rodagem Aquisição (Km)]]+SUMIFS(Rotas!N:N,Rotas!I:I,DVeiculos[[#This Row],[Veículo]])</calculatedColumnFormula>
    </tableColumn>
    <tableColumn id="7" xr3:uid="{C5E13EE4-B209-4925-BD9D-04259956CE4F}" name="Carga Máxima (Kg)" dataDxfId="44" dataCellStyle="Vírgula"/>
    <tableColumn id="8" xr3:uid="{64F13632-E52C-4123-9915-E2588D9AE67C}" name="Tipo de veículo" dataDxfId="43" dataCellStyle="Moeda"/>
    <tableColumn id="10" xr3:uid="{77BD04D4-7DAC-49E3-AC07-F3687C74C817}" name="Imagem" dataDxfId="42" dataCellStyle="Vírgula"/>
  </tableColumns>
  <tableStyleInfo name="TableStyleLight8 2" showFirstColumn="0" showLastColumn="0" showRowStripes="1" showColumnStripes="0"/>
</table>
</file>

<file path=xl/tables/table3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5" xr:uid="{68C0E95B-1632-4274-B975-5777F5F8863E}" name="FRotas" displayName="FRotas" ref="E3:V291" totalsRowShown="0" headerRowDxfId="41" dataDxfId="40">
  <tableColumns count="18">
    <tableColumn id="1" xr3:uid="{631664CE-E880-475F-B164-4048E358FDA8}" name="Data" dataDxfId="39"/>
    <tableColumn id="16" xr3:uid="{EBF4A5D0-69D8-469F-A19A-707EA9D61287}" name="Empresa" dataDxfId="38"/>
    <tableColumn id="15" xr3:uid="{329283C8-3473-414E-A6A5-765DC3F8EB89}" name="Filial" dataDxfId="37"/>
    <tableColumn id="13" xr3:uid="{D4261A6E-E248-4EC7-AC3A-0B2244F728E5}" name="Placa" dataDxfId="36"/>
    <tableColumn id="2" xr3:uid="{4B4AD2A1-90E1-4C2D-A203-072D3AF084CF}" name="Veículo" dataDxfId="35">
      <calculatedColumnFormula>IF(FRotas[[#This Row],[Placa]]="","",VLOOKUP(FRotas[[#This Row],[Placa]],Veículos!$F:$G,2,0))</calculatedColumnFormula>
    </tableColumn>
    <tableColumn id="3" xr3:uid="{0BC22821-E17A-41AC-8DB9-1B642524BDC6}" name="Motorista" dataDxfId="34"/>
    <tableColumn id="4" xr3:uid="{4E94C51F-3036-47CF-9D23-BD9191393878}" name="Origem" dataDxfId="33"/>
    <tableColumn id="5" xr3:uid="{983F0952-0F5E-486C-A023-F0825B5DD776}" name="Destino" dataDxfId="32"/>
    <tableColumn id="14" xr3:uid="{067C2557-BCB8-48D5-BC35-DD53A9015E29}" name="Cliente" dataDxfId="31"/>
    <tableColumn id="6" xr3:uid="{05499296-63FB-430B-BD38-7B397038647C}" name="Distância (Km)" dataDxfId="30"/>
    <tableColumn id="7" xr3:uid="{46B601C9-A53F-46B7-8E0E-5296B7A37546}" name="Peso Carga (Kg)" dataDxfId="29" dataCellStyle="Vírgula"/>
    <tableColumn id="8" xr3:uid="{445CC5B0-FC92-4B2A-BB5C-FE1E34A09FD0}" name="Receitas" dataDxfId="28" dataCellStyle="Moeda"/>
    <tableColumn id="9" xr3:uid="{DA998FE0-B36F-4C70-AB07-BE1D55B2B44A}" name="Combustível" dataDxfId="27" dataCellStyle="Moeda"/>
    <tableColumn id="10" xr3:uid="{169E9817-50BF-4BA0-B4A3-09607FAA0056}" name="Pedágio" dataDxfId="26" dataCellStyle="Moeda"/>
    <tableColumn id="11" xr3:uid="{A563654C-EFD8-42BD-A4DE-EEA18FBBD160}" name="Outros" dataDxfId="25" dataCellStyle="Moeda"/>
    <tableColumn id="12" xr3:uid="{A692011C-4031-4934-ADD5-C94769E9E182}" name="No Prazo?" dataDxfId="24"/>
    <tableColumn id="18" xr3:uid="{1ABC0BCA-64E9-40C5-8004-3FA42FEFAD17}" name="Motivo" dataDxfId="23"/>
    <tableColumn id="17" xr3:uid="{BF3FC329-4090-4F62-9DB3-249C2380A00E}" name="Tipo Veículo" dataDxfId="22" dataCellStyle="Moeda">
      <calculatedColumnFormula>IF(FRotas[[#This Row],[Placa]]="","",VLOOKUP(FRotas[[#This Row],[Placa]],Veículos!$F:$M,8,0))</calculatedColumnFormula>
    </tableColumn>
  </tableColumns>
  <tableStyleInfo name="TableStyleLight8 2" showFirstColumn="0" showLastColumn="0" showRowStripes="1" showColumnStripes="0"/>
</table>
</file>

<file path=xl/tables/table4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6" xr:uid="{C0245FD3-596F-4398-A0CC-68BB29A222E5}" name="FManutencao" displayName="FManutencao" ref="E3:M11" totalsRowShown="0" headerRowDxfId="21" dataDxfId="20">
  <tableColumns count="9">
    <tableColumn id="13" xr3:uid="{7DF531DA-B76E-4F8E-876C-92F1D04F5B2C}" name="Data" dataDxfId="19"/>
    <tableColumn id="1" xr3:uid="{1991003E-A935-47FA-86E5-05A67C659328}" name="Placa" dataDxfId="18"/>
    <tableColumn id="14" xr3:uid="{CBF7BE4A-735D-457F-B2E7-9E249009ED55}" name="Veículo" dataDxfId="17">
      <calculatedColumnFormula>IF(FManutencao[[#This Row],[Placa]]="","",VLOOKUP(FManutencao[[#This Row],[Placa]],Veículos!$F:$G,2,0))</calculatedColumnFormula>
    </tableColumn>
    <tableColumn id="2" xr3:uid="{BC338F0A-83F9-4545-9F65-E3C61402A14C}" name="Tipo de Manutenção" dataDxfId="16"/>
    <tableColumn id="3" xr3:uid="{3557BEB8-A90D-4C42-869F-4A262514F359}" name="Motivo da Manutenção" dataDxfId="15"/>
    <tableColumn id="8" xr3:uid="{EB98180A-6EB2-477A-B3B5-1C655F16D3A2}" name="Custo da Manutenção" dataDxfId="14"/>
    <tableColumn id="12" xr3:uid="{1184D3EE-4407-4DC6-BA90-961D0FDC1CAD}" name="Obs" dataDxfId="13"/>
    <tableColumn id="4" xr3:uid="{EBA1D720-8793-4F54-A2F8-28CF38FB2A8C}" name="Empresa" dataDxfId="12"/>
    <tableColumn id="5" xr3:uid="{0030B730-BD89-406D-A0F2-C3C76D96218E}" name="Filial" dataDxfId="11"/>
  </tableColumns>
  <tableStyleInfo name="TableStyleLight8 2" showFirstColumn="0" showLastColumn="0" showRowStripes="1" showColumnStripes="0"/>
</table>
</file>

<file path=xl/tables/table5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" xr:uid="{667E6C29-9B8D-4BD8-B9EB-E757956824D8}" name="Fdocumentos" displayName="Fdocumentos" ref="E3:M11" totalsRowShown="0" headerRowDxfId="10" dataDxfId="9">
  <tableColumns count="9">
    <tableColumn id="13" xr3:uid="{6CD0E264-B97D-4341-9D91-411A3D8F2767}" name="Data" dataDxfId="8"/>
    <tableColumn id="1" xr3:uid="{AEBF08B8-4E17-4C91-A2BC-414AD0741A16}" name="Placa" dataDxfId="7"/>
    <tableColumn id="14" xr3:uid="{F0F4C080-5706-485C-8CCD-DEE3B0041FFA}" name="Veículo" dataDxfId="6">
      <calculatedColumnFormula>IF(Fdocumentos[[#This Row],[Placa]]="","",VLOOKUP(Fdocumentos[[#This Row],[Placa]],Veículos!$F:$G,2,0))</calculatedColumnFormula>
    </tableColumn>
    <tableColumn id="2" xr3:uid="{7CF12C37-792C-4DA0-A4CC-A693E5DB5AE7}" name="Tipo do Documento" dataDxfId="5"/>
    <tableColumn id="3" xr3:uid="{028E1E3E-4BA4-401F-A256-2FA9318B247E}" name="Descrição do Documento" dataDxfId="4"/>
    <tableColumn id="8" xr3:uid="{3C50F310-1270-4825-97A6-5BFD1BD967C0}" name="Custo do Documento" dataDxfId="3"/>
    <tableColumn id="12" xr3:uid="{D030A404-0C2B-491E-9F76-5D894E937011}" name="Obs" dataDxfId="2"/>
    <tableColumn id="4" xr3:uid="{0CD929D6-349A-4F2D-8132-A8E483190824}" name="Empresa" dataDxfId="1"/>
    <tableColumn id="5" xr3:uid="{AF356331-B5C2-4A9E-A697-10AD7061B9C0}" name="Filial" dataDxfId="0"/>
  </tableColumns>
  <tableStyleInfo name="TableStyleLight8 2" showFirstColumn="0" showLastColumn="0" showRowStripes="1" showColumnStripes="0"/>
</table>
</file>

<file path=xl/theme/theme1.xml><?xml version="1.0" encoding="utf-8"?>
<a:theme xmlns:a="http://schemas.openxmlformats.org/drawingml/2006/main" name="Tema do Office 2013 - 2022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table" Target="../tables/table1.xml"/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3" Type="http://schemas.openxmlformats.org/officeDocument/2006/relationships/table" Target="../tables/table2.xml"/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table" Target="../tables/table3.xml"/><Relationship Id="rId1" Type="http://schemas.openxmlformats.org/officeDocument/2006/relationships/drawing" Target="../drawings/drawing3.xml"/></Relationships>
</file>

<file path=xl/worksheets/_rels/sheet4.xml.rels><?xml version="1.0" encoding="UTF-8" standalone="yes"?>
<Relationships xmlns="http://schemas.openxmlformats.org/package/2006/relationships"><Relationship Id="rId2" Type="http://schemas.openxmlformats.org/officeDocument/2006/relationships/table" Target="../tables/table4.xml"/><Relationship Id="rId1" Type="http://schemas.openxmlformats.org/officeDocument/2006/relationships/drawing" Target="../drawings/drawing4.xml"/></Relationships>
</file>

<file path=xl/worksheets/_rels/sheet5.xml.rels><?xml version="1.0" encoding="UTF-8" standalone="yes"?>
<Relationships xmlns="http://schemas.openxmlformats.org/package/2006/relationships"><Relationship Id="rId2" Type="http://schemas.openxmlformats.org/officeDocument/2006/relationships/table" Target="../tables/table5.xml"/><Relationship Id="rId1" Type="http://schemas.openxmlformats.org/officeDocument/2006/relationships/drawing" Target="../drawings/drawing5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281E778-0F5E-4545-AC59-2FF43338B8FB}">
  <dimension ref="A1:U24"/>
  <sheetViews>
    <sheetView showGridLines="0" zoomScale="110" zoomScaleNormal="110" workbookViewId="0">
      <pane ySplit="3" topLeftCell="A4" activePane="bottomLeft" state="frozen"/>
      <selection pane="bottomLeft" activeCell="Q1" sqref="Q1:R1048576"/>
    </sheetView>
  </sheetViews>
  <sheetFormatPr defaultColWidth="8.88671875" defaultRowHeight="14.4" x14ac:dyDescent="0.3"/>
  <cols>
    <col min="1" max="3" width="8.88671875" customWidth="1"/>
    <col min="4" max="4" width="2.6640625" customWidth="1"/>
    <col min="5" max="5" width="12.5546875" customWidth="1"/>
    <col min="6" max="6" width="2.6640625" customWidth="1"/>
    <col min="7" max="7" width="20.5546875" customWidth="1"/>
    <col min="8" max="8" width="2.6640625" customWidth="1"/>
    <col min="9" max="9" width="31.109375" bestFit="1" customWidth="1"/>
    <col min="10" max="10" width="2.6640625" customWidth="1"/>
    <col min="11" max="11" width="15.77734375" customWidth="1"/>
    <col min="12" max="12" width="2.6640625" customWidth="1"/>
    <col min="13" max="13" width="19.88671875" bestFit="1" customWidth="1"/>
    <col min="14" max="14" width="4" customWidth="1"/>
    <col min="15" max="15" width="15.109375" style="33" customWidth="1"/>
    <col min="16" max="16" width="8.88671875" customWidth="1"/>
    <col min="17" max="17" width="27.88671875" bestFit="1" customWidth="1"/>
    <col min="18" max="18" width="15" bestFit="1" customWidth="1"/>
    <col min="19" max="21" width="8.88671875" customWidth="1"/>
  </cols>
  <sheetData>
    <row r="1" spans="1:21" ht="40.200000000000003" customHeight="1" x14ac:dyDescent="0.3">
      <c r="A1" s="1"/>
      <c r="B1" s="1"/>
      <c r="C1" s="1"/>
      <c r="D1" s="2" t="s">
        <v>2</v>
      </c>
      <c r="E1" s="1"/>
      <c r="F1" s="1"/>
      <c r="G1" s="1"/>
      <c r="H1" s="2"/>
      <c r="I1" s="1"/>
      <c r="J1" s="2"/>
      <c r="K1" s="1"/>
      <c r="L1" s="2"/>
      <c r="M1" s="1"/>
      <c r="N1" s="1"/>
      <c r="O1" s="32"/>
      <c r="P1" s="1"/>
      <c r="Q1" s="1"/>
      <c r="R1" s="1"/>
      <c r="S1" s="1"/>
      <c r="T1" s="1"/>
      <c r="U1" s="1"/>
    </row>
    <row r="2" spans="1:21" x14ac:dyDescent="0.3">
      <c r="A2" s="1"/>
      <c r="B2" s="1"/>
      <c r="C2" s="1"/>
    </row>
    <row r="3" spans="1:21" ht="16.95" customHeight="1" x14ac:dyDescent="0.3">
      <c r="A3" s="1"/>
      <c r="B3" s="1"/>
      <c r="C3" s="1"/>
      <c r="E3" s="18" t="s">
        <v>4</v>
      </c>
      <c r="F3" s="30"/>
      <c r="G3" s="18" t="s">
        <v>52</v>
      </c>
      <c r="I3" s="19" t="s">
        <v>39</v>
      </c>
      <c r="K3" s="18" t="s">
        <v>34</v>
      </c>
      <c r="M3" s="18" t="s">
        <v>35</v>
      </c>
      <c r="O3" s="18" t="s">
        <v>57</v>
      </c>
      <c r="Q3" s="48" t="s">
        <v>135</v>
      </c>
      <c r="R3" s="49" t="s">
        <v>136</v>
      </c>
    </row>
    <row r="4" spans="1:21" ht="16.95" customHeight="1" x14ac:dyDescent="0.3">
      <c r="A4" s="1"/>
      <c r="B4" s="1"/>
      <c r="C4" s="1"/>
      <c r="E4" s="21" t="s">
        <v>74</v>
      </c>
      <c r="F4" s="28"/>
      <c r="G4" s="26" t="s">
        <v>53</v>
      </c>
      <c r="I4" s="20" t="s">
        <v>70</v>
      </c>
      <c r="K4" s="20" t="s">
        <v>40</v>
      </c>
      <c r="M4" s="20" t="s">
        <v>43</v>
      </c>
      <c r="O4" s="26" t="s">
        <v>59</v>
      </c>
      <c r="Q4" s="43" t="s">
        <v>137</v>
      </c>
      <c r="R4" s="45">
        <f>SUM(R5,R6,R7)</f>
        <v>211600</v>
      </c>
    </row>
    <row r="5" spans="1:21" ht="16.95" customHeight="1" x14ac:dyDescent="0.3">
      <c r="A5" s="1"/>
      <c r="B5" s="1"/>
      <c r="C5" s="1"/>
      <c r="E5" s="21" t="s">
        <v>75</v>
      </c>
      <c r="F5" s="28"/>
      <c r="G5" s="26" t="s">
        <v>54</v>
      </c>
      <c r="I5" s="21" t="s">
        <v>71</v>
      </c>
      <c r="K5" s="20" t="s">
        <v>41</v>
      </c>
      <c r="M5" s="20" t="s">
        <v>44</v>
      </c>
      <c r="O5" s="26" t="s">
        <v>60</v>
      </c>
      <c r="Q5" s="43" t="s">
        <v>138</v>
      </c>
      <c r="R5" s="46">
        <f>SUM(Rotas!$Q:$Q)</f>
        <v>177392</v>
      </c>
    </row>
    <row r="6" spans="1:21" ht="16.95" customHeight="1" x14ac:dyDescent="0.3">
      <c r="A6" s="1"/>
      <c r="B6" s="1"/>
      <c r="C6" s="1"/>
      <c r="E6" s="21" t="s">
        <v>76</v>
      </c>
      <c r="F6" s="28"/>
      <c r="G6" s="26"/>
      <c r="I6" s="20" t="s">
        <v>72</v>
      </c>
      <c r="K6" s="20" t="s">
        <v>42</v>
      </c>
      <c r="M6" s="20" t="s">
        <v>45</v>
      </c>
      <c r="O6" s="26" t="s">
        <v>61</v>
      </c>
      <c r="Q6" s="43" t="s">
        <v>139</v>
      </c>
      <c r="R6" s="46">
        <f>SUM(Rotas!R:R)</f>
        <v>1728</v>
      </c>
    </row>
    <row r="7" spans="1:21" ht="16.95" customHeight="1" x14ac:dyDescent="0.35">
      <c r="A7" s="1"/>
      <c r="B7" s="1"/>
      <c r="C7" s="1"/>
      <c r="E7" s="21" t="s">
        <v>77</v>
      </c>
      <c r="F7" s="28"/>
      <c r="G7" s="26"/>
      <c r="I7" s="21" t="s">
        <v>73</v>
      </c>
      <c r="K7" s="4"/>
      <c r="M7" s="4"/>
      <c r="O7" s="26" t="s">
        <v>62</v>
      </c>
      <c r="Q7" s="43" t="s">
        <v>140</v>
      </c>
      <c r="R7" s="46">
        <f>SUM(Rotas!S:S)</f>
        <v>32480</v>
      </c>
    </row>
    <row r="8" spans="1:21" ht="16.95" customHeight="1" x14ac:dyDescent="0.35">
      <c r="A8" s="1"/>
      <c r="B8" s="1"/>
      <c r="C8" s="1"/>
      <c r="E8" s="31"/>
      <c r="F8" s="29"/>
      <c r="G8" s="27"/>
      <c r="I8" s="20"/>
      <c r="K8" s="4"/>
      <c r="M8" s="4"/>
      <c r="O8" s="34"/>
      <c r="Q8" s="44" t="s">
        <v>141</v>
      </c>
      <c r="R8" s="47">
        <f>SUM(Manutenção!J:J)</f>
        <v>4150</v>
      </c>
    </row>
    <row r="9" spans="1:21" ht="16.95" customHeight="1" x14ac:dyDescent="0.35">
      <c r="A9" s="1"/>
      <c r="B9" s="1"/>
      <c r="C9" s="1"/>
      <c r="E9" s="4"/>
      <c r="F9" s="4"/>
      <c r="G9" s="4"/>
      <c r="I9" s="21"/>
      <c r="K9" s="4"/>
      <c r="M9" s="4"/>
      <c r="Q9" s="44" t="s">
        <v>142</v>
      </c>
      <c r="R9" s="47">
        <f>SUM(Documentos!J:J)</f>
        <v>3258</v>
      </c>
    </row>
    <row r="10" spans="1:21" ht="16.95" customHeight="1" x14ac:dyDescent="0.35">
      <c r="A10" s="1"/>
      <c r="B10" s="1"/>
      <c r="C10" s="1"/>
      <c r="E10" s="4"/>
      <c r="F10" s="4"/>
      <c r="G10" s="4"/>
      <c r="I10" s="20"/>
      <c r="K10" s="4"/>
      <c r="M10" s="4"/>
      <c r="Q10" s="50" t="s">
        <v>143</v>
      </c>
      <c r="R10" s="51">
        <f>SUM(R4,R8,R9)</f>
        <v>219008</v>
      </c>
    </row>
    <row r="11" spans="1:21" ht="16.95" customHeight="1" x14ac:dyDescent="0.35">
      <c r="A11" s="1"/>
      <c r="B11" s="1"/>
      <c r="C11" s="1"/>
      <c r="E11" s="4"/>
      <c r="F11" s="4"/>
      <c r="G11" s="4"/>
      <c r="I11" s="4"/>
      <c r="K11" s="4"/>
      <c r="M11" s="4"/>
    </row>
    <row r="12" spans="1:21" s="12" customFormat="1" ht="16.95" customHeight="1" x14ac:dyDescent="0.35">
      <c r="A12" s="1"/>
      <c r="B12" s="1"/>
      <c r="C12" s="1"/>
      <c r="E12" s="13"/>
      <c r="F12" s="13"/>
      <c r="G12" s="13"/>
      <c r="I12" s="13"/>
      <c r="K12" s="13"/>
      <c r="M12" s="13"/>
      <c r="O12" s="35"/>
    </row>
    <row r="13" spans="1:21" s="12" customFormat="1" ht="16.95" customHeight="1" x14ac:dyDescent="0.35">
      <c r="E13" s="13"/>
      <c r="F13" s="13"/>
      <c r="G13" s="13"/>
      <c r="I13" s="13"/>
      <c r="K13" s="13"/>
      <c r="M13" s="13"/>
      <c r="O13" s="35"/>
    </row>
    <row r="14" spans="1:21" s="12" customFormat="1" ht="16.95" customHeight="1" x14ac:dyDescent="0.35">
      <c r="E14" s="13"/>
      <c r="F14" s="13"/>
      <c r="G14" s="13"/>
      <c r="I14" s="13"/>
      <c r="K14" s="13"/>
      <c r="M14" s="13"/>
      <c r="O14" s="35"/>
    </row>
    <row r="15" spans="1:21" s="12" customFormat="1" ht="16.95" customHeight="1" x14ac:dyDescent="0.35">
      <c r="E15" s="13"/>
      <c r="F15" s="13"/>
      <c r="G15" s="13"/>
      <c r="I15" s="13"/>
      <c r="K15" s="13"/>
      <c r="M15" s="13"/>
      <c r="O15" s="35"/>
    </row>
    <row r="16" spans="1:21" s="12" customFormat="1" ht="16.95" customHeight="1" x14ac:dyDescent="0.35">
      <c r="E16" s="13"/>
      <c r="F16" s="13"/>
      <c r="G16" s="13"/>
      <c r="I16" s="13"/>
      <c r="K16" s="13"/>
      <c r="M16" s="13"/>
      <c r="O16" s="35"/>
    </row>
    <row r="17" spans="5:15" s="12" customFormat="1" ht="16.95" customHeight="1" x14ac:dyDescent="0.35">
      <c r="E17" s="13"/>
      <c r="F17" s="13"/>
      <c r="G17" s="13"/>
      <c r="I17" s="13"/>
      <c r="K17" s="13"/>
      <c r="M17" s="13"/>
      <c r="O17" s="35"/>
    </row>
    <row r="18" spans="5:15" s="12" customFormat="1" ht="15" x14ac:dyDescent="0.35">
      <c r="E18" s="13"/>
      <c r="F18" s="13"/>
      <c r="G18" s="13"/>
      <c r="I18" s="13"/>
      <c r="K18" s="13"/>
      <c r="M18" s="13"/>
      <c r="O18" s="35"/>
    </row>
    <row r="19" spans="5:15" s="12" customFormat="1" ht="16.8" x14ac:dyDescent="0.4">
      <c r="E19" s="14"/>
      <c r="F19" s="14"/>
      <c r="G19" s="14"/>
      <c r="I19" s="14"/>
      <c r="K19" s="14"/>
      <c r="M19" s="14"/>
      <c r="O19" s="35"/>
    </row>
    <row r="20" spans="5:15" s="12" customFormat="1" x14ac:dyDescent="0.3">
      <c r="O20" s="35"/>
    </row>
    <row r="21" spans="5:15" s="12" customFormat="1" x14ac:dyDescent="0.3">
      <c r="O21" s="35"/>
    </row>
    <row r="22" spans="5:15" s="12" customFormat="1" x14ac:dyDescent="0.3">
      <c r="O22" s="35"/>
    </row>
    <row r="23" spans="5:15" s="12" customFormat="1" x14ac:dyDescent="0.3">
      <c r="O23" s="35"/>
    </row>
    <row r="24" spans="5:15" s="12" customFormat="1" x14ac:dyDescent="0.3">
      <c r="O24" s="35"/>
    </row>
  </sheetData>
  <phoneticPr fontId="6" type="noConversion"/>
  <pageMargins left="0.511811024" right="0.511811024" top="0.78740157499999996" bottom="0.78740157499999996" header="0.31496062000000002" footer="0.31496062000000002"/>
  <pageSetup paperSize="9" orientation="portrait" horizontalDpi="4294967293" verticalDpi="0" r:id="rId1"/>
  <drawing r:id="rId2"/>
  <tableParts count="1">
    <tablePart r:id="rId3"/>
  </tableParts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1A83C97-6316-480D-90CE-B77D5E11F805}">
  <dimension ref="A1:V38"/>
  <sheetViews>
    <sheetView showGridLines="0" tabSelected="1" zoomScale="110" zoomScaleNormal="110" workbookViewId="0">
      <pane xSplit="4" ySplit="3" topLeftCell="E4" activePane="bottomRight" state="frozen"/>
      <selection pane="topRight" activeCell="E1" sqref="E1"/>
      <selection pane="bottomLeft" activeCell="A4" sqref="A4"/>
      <selection pane="bottomRight" activeCell="M3" sqref="M3"/>
    </sheetView>
  </sheetViews>
  <sheetFormatPr defaultColWidth="8.88671875" defaultRowHeight="14.4" customHeight="1" x14ac:dyDescent="0.3"/>
  <cols>
    <col min="1" max="3" width="8.88671875" customWidth="1"/>
    <col min="4" max="4" width="2.6640625" customWidth="1"/>
    <col min="5" max="5" width="5.44140625" bestFit="1" customWidth="1"/>
    <col min="6" max="6" width="11.6640625" customWidth="1"/>
    <col min="7" max="7" width="16.21875" bestFit="1" customWidth="1"/>
    <col min="8" max="8" width="15.33203125" customWidth="1"/>
    <col min="9" max="9" width="11.6640625" customWidth="1"/>
    <col min="10" max="10" width="24.109375" bestFit="1" customWidth="1"/>
    <col min="11" max="11" width="19.88671875" customWidth="1"/>
    <col min="12" max="12" width="18.33203125" customWidth="1"/>
    <col min="13" max="13" width="17.6640625" customWidth="1"/>
    <col min="14" max="14" width="8.33203125" bestFit="1" customWidth="1"/>
    <col min="15" max="22" width="8.88671875" customWidth="1"/>
  </cols>
  <sheetData>
    <row r="1" spans="1:22" ht="40.200000000000003" customHeight="1" x14ac:dyDescent="0.3">
      <c r="A1" s="1"/>
      <c r="B1" s="1"/>
      <c r="C1" s="1"/>
      <c r="D1" s="2" t="s">
        <v>6</v>
      </c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</row>
    <row r="2" spans="1:22" x14ac:dyDescent="0.3">
      <c r="A2" s="1"/>
      <c r="B2" s="1"/>
      <c r="C2" s="1"/>
    </row>
    <row r="3" spans="1:22" ht="16.95" customHeight="1" x14ac:dyDescent="0.3">
      <c r="A3" s="1"/>
      <c r="B3" s="1"/>
      <c r="C3" s="1"/>
      <c r="E3" s="8" t="s">
        <v>3</v>
      </c>
      <c r="F3" s="8" t="s">
        <v>7</v>
      </c>
      <c r="G3" s="8" t="s">
        <v>17</v>
      </c>
      <c r="H3" s="8" t="s">
        <v>8</v>
      </c>
      <c r="I3" s="8" t="s">
        <v>9</v>
      </c>
      <c r="J3" s="8" t="s">
        <v>10</v>
      </c>
      <c r="K3" s="9" t="s">
        <v>11</v>
      </c>
      <c r="L3" s="8" t="s">
        <v>12</v>
      </c>
      <c r="M3" s="22" t="s">
        <v>36</v>
      </c>
      <c r="N3" s="8" t="s">
        <v>100</v>
      </c>
    </row>
    <row r="4" spans="1:22" ht="16.95" customHeight="1" x14ac:dyDescent="0.3">
      <c r="A4" s="1"/>
      <c r="B4" s="1"/>
      <c r="C4" s="1"/>
      <c r="E4" s="8">
        <v>1</v>
      </c>
      <c r="F4" s="8" t="s">
        <v>46</v>
      </c>
      <c r="G4" s="8" t="s">
        <v>102</v>
      </c>
      <c r="H4" s="8">
        <v>2020</v>
      </c>
      <c r="I4" s="8" t="s">
        <v>13</v>
      </c>
      <c r="J4" s="10">
        <v>40000</v>
      </c>
      <c r="K4" s="10">
        <f>DVeiculos[[#This Row],[Rodagem Aquisição (Km)]]+SUMIFS(Rotas!N:N,Rotas!I:I,DVeiculos[[#This Row],[Veículo]])</f>
        <v>52585</v>
      </c>
      <c r="L4" s="10">
        <v>12000</v>
      </c>
      <c r="M4" s="11" t="s">
        <v>37</v>
      </c>
      <c r="N4" s="10"/>
    </row>
    <row r="5" spans="1:22" ht="16.95" customHeight="1" x14ac:dyDescent="0.3">
      <c r="A5" s="1"/>
      <c r="B5" s="1"/>
      <c r="C5" s="1"/>
      <c r="E5" s="8">
        <v>2</v>
      </c>
      <c r="F5" s="8" t="s">
        <v>48</v>
      </c>
      <c r="G5" s="8" t="s">
        <v>5</v>
      </c>
      <c r="H5" s="8">
        <v>2021</v>
      </c>
      <c r="I5" s="8" t="s">
        <v>14</v>
      </c>
      <c r="J5" s="10">
        <v>50500</v>
      </c>
      <c r="K5" s="10">
        <f>DVeiculos[[#This Row],[Rodagem Aquisição (Km)]]+SUMIFS(Rotas!N:N,Rotas!I:I,DVeiculos[[#This Row],[Veículo]])</f>
        <v>64600</v>
      </c>
      <c r="L5" s="10">
        <v>4000</v>
      </c>
      <c r="M5" s="11" t="s">
        <v>38</v>
      </c>
      <c r="N5" s="10"/>
    </row>
    <row r="6" spans="1:22" ht="16.95" customHeight="1" x14ac:dyDescent="0.3">
      <c r="A6" s="1"/>
      <c r="B6" s="1"/>
      <c r="C6" s="1"/>
      <c r="E6" s="8">
        <v>3</v>
      </c>
      <c r="F6" s="8" t="s">
        <v>50</v>
      </c>
      <c r="G6" s="8" t="s">
        <v>103</v>
      </c>
      <c r="H6" s="8">
        <v>2021</v>
      </c>
      <c r="I6" s="8" t="s">
        <v>14</v>
      </c>
      <c r="J6" s="10">
        <v>50500</v>
      </c>
      <c r="K6" s="10">
        <f>DVeiculos[[#This Row],[Rodagem Aquisição (Km)]]+SUMIFS(Rotas!N:N,Rotas!I:I,DVeiculos[[#This Row],[Veículo]])</f>
        <v>63198</v>
      </c>
      <c r="L6" s="10">
        <v>10000</v>
      </c>
      <c r="M6" s="11" t="s">
        <v>37</v>
      </c>
      <c r="N6" s="10"/>
    </row>
    <row r="7" spans="1:22" ht="16.95" customHeight="1" x14ac:dyDescent="0.3">
      <c r="A7" s="1"/>
      <c r="B7" s="1"/>
      <c r="C7" s="1"/>
      <c r="E7" s="8">
        <v>4</v>
      </c>
      <c r="F7" s="8" t="s">
        <v>78</v>
      </c>
      <c r="G7" s="8" t="s">
        <v>47</v>
      </c>
      <c r="H7" s="8">
        <v>2021</v>
      </c>
      <c r="I7" s="8" t="s">
        <v>13</v>
      </c>
      <c r="J7" s="10">
        <v>57500</v>
      </c>
      <c r="K7" s="10">
        <f>DVeiculos[[#This Row],[Rodagem Aquisição (Km)]]+SUMIFS(Rotas!N:N,Rotas!I:I,DVeiculos[[#This Row],[Veículo]])</f>
        <v>71421</v>
      </c>
      <c r="L7" s="10">
        <v>6666.6666666666697</v>
      </c>
      <c r="M7" s="11" t="s">
        <v>37</v>
      </c>
      <c r="N7" s="10"/>
    </row>
    <row r="8" spans="1:22" ht="16.95" customHeight="1" x14ac:dyDescent="0.3">
      <c r="A8" s="1"/>
      <c r="B8" s="1"/>
      <c r="C8" s="1"/>
      <c r="E8" s="8">
        <v>5</v>
      </c>
      <c r="F8" s="8" t="s">
        <v>79</v>
      </c>
      <c r="G8" s="8" t="s">
        <v>49</v>
      </c>
      <c r="H8" s="8">
        <v>2021</v>
      </c>
      <c r="I8" s="8" t="s">
        <v>14</v>
      </c>
      <c r="J8" s="10">
        <v>62750</v>
      </c>
      <c r="K8" s="10">
        <f>DVeiculos[[#This Row],[Rodagem Aquisição (Km)]]+SUMIFS(Rotas!N:N,Rotas!I:I,DVeiculos[[#This Row],[Veículo]])</f>
        <v>77539</v>
      </c>
      <c r="L8" s="10">
        <v>5666.6666666666697</v>
      </c>
      <c r="M8" s="11" t="s">
        <v>38</v>
      </c>
      <c r="N8" s="10"/>
    </row>
    <row r="9" spans="1:22" ht="16.95" customHeight="1" x14ac:dyDescent="0.3">
      <c r="A9" s="1"/>
      <c r="B9" s="1"/>
      <c r="C9" s="1"/>
      <c r="E9" s="8">
        <v>6</v>
      </c>
      <c r="F9" s="8" t="s">
        <v>80</v>
      </c>
      <c r="G9" s="8" t="s">
        <v>51</v>
      </c>
      <c r="H9" s="8">
        <v>2021</v>
      </c>
      <c r="I9" s="8" t="s">
        <v>120</v>
      </c>
      <c r="J9" s="10">
        <v>68000</v>
      </c>
      <c r="K9" s="10">
        <f>DVeiculos[[#This Row],[Rodagem Aquisição (Km)]]+SUMIFS(Rotas!N:N,Rotas!I:I,DVeiculos[[#This Row],[Veículo]])</f>
        <v>82411</v>
      </c>
      <c r="L9" s="10">
        <v>4666.6666666666697</v>
      </c>
      <c r="M9" s="11" t="s">
        <v>37</v>
      </c>
      <c r="N9" s="10"/>
    </row>
    <row r="10" spans="1:22" ht="16.95" customHeight="1" x14ac:dyDescent="0.3">
      <c r="A10" s="1"/>
      <c r="B10" s="1"/>
      <c r="C10" s="1"/>
      <c r="E10" s="8">
        <v>7</v>
      </c>
      <c r="F10" s="8" t="s">
        <v>81</v>
      </c>
      <c r="G10" s="8" t="s">
        <v>99</v>
      </c>
      <c r="H10" s="8">
        <v>2020</v>
      </c>
      <c r="I10" s="8" t="s">
        <v>13</v>
      </c>
      <c r="J10" s="10">
        <v>40000</v>
      </c>
      <c r="K10" s="10">
        <f>DVeiculos[[#This Row],[Rodagem Aquisição (Km)]]+SUMIFS(Rotas!N:N,Rotas!I:I,DVeiculos[[#This Row],[Veículo]])</f>
        <v>52890</v>
      </c>
      <c r="L10" s="10">
        <v>12000</v>
      </c>
      <c r="M10" s="11" t="s">
        <v>37</v>
      </c>
      <c r="N10" s="10"/>
    </row>
    <row r="11" spans="1:22" s="12" customFormat="1" ht="16.95" customHeight="1" x14ac:dyDescent="0.3">
      <c r="A11" s="1"/>
      <c r="B11" s="1"/>
      <c r="C11" s="17"/>
      <c r="E11" s="15">
        <v>8</v>
      </c>
      <c r="F11" s="15" t="s">
        <v>82</v>
      </c>
      <c r="G11" s="8" t="s">
        <v>101</v>
      </c>
      <c r="H11" s="8">
        <v>2021</v>
      </c>
      <c r="I11" s="8" t="s">
        <v>14</v>
      </c>
      <c r="J11" s="10">
        <v>50500</v>
      </c>
      <c r="K11" s="10">
        <f>DVeiculos[[#This Row],[Rodagem Aquisição (Km)]]+SUMIFS(Rotas!N:N,Rotas!I:I,DVeiculos[[#This Row],[Veículo]])</f>
        <v>63830</v>
      </c>
      <c r="L11" s="10">
        <v>4000</v>
      </c>
      <c r="M11" s="11" t="s">
        <v>38</v>
      </c>
      <c r="N11" s="16"/>
    </row>
    <row r="12" spans="1:22" s="12" customFormat="1" ht="16.95" customHeight="1" x14ac:dyDescent="0.3">
      <c r="A12" s="1"/>
      <c r="B12" s="1"/>
      <c r="C12" s="1"/>
      <c r="E12" s="15">
        <v>9</v>
      </c>
      <c r="F12" s="15" t="s">
        <v>83</v>
      </c>
      <c r="G12" s="15" t="s">
        <v>104</v>
      </c>
      <c r="H12" s="8">
        <v>2021</v>
      </c>
      <c r="I12" s="8" t="s">
        <v>14</v>
      </c>
      <c r="J12" s="10">
        <v>50500</v>
      </c>
      <c r="K12" s="10">
        <f>DVeiculos[[#This Row],[Rodagem Aquisição (Km)]]+SUMIFS(Rotas!N:N,Rotas!I:I,DVeiculos[[#This Row],[Veículo]])</f>
        <v>63459</v>
      </c>
      <c r="L12" s="10">
        <v>10000</v>
      </c>
      <c r="M12" s="11" t="s">
        <v>37</v>
      </c>
      <c r="N12" s="16"/>
    </row>
    <row r="13" spans="1:22" s="12" customFormat="1" ht="16.95" customHeight="1" x14ac:dyDescent="0.3">
      <c r="E13" s="15">
        <v>10</v>
      </c>
      <c r="F13" s="15" t="s">
        <v>84</v>
      </c>
      <c r="G13" s="15" t="s">
        <v>105</v>
      </c>
      <c r="H13" s="8">
        <v>2021</v>
      </c>
      <c r="I13" s="8" t="s">
        <v>13</v>
      </c>
      <c r="J13" s="10">
        <v>57500</v>
      </c>
      <c r="K13" s="10">
        <f>DVeiculos[[#This Row],[Rodagem Aquisição (Km)]]+SUMIFS(Rotas!N:N,Rotas!I:I,DVeiculos[[#This Row],[Veículo]])</f>
        <v>70775</v>
      </c>
      <c r="L13" s="10">
        <v>6666.6666666666697</v>
      </c>
      <c r="M13" s="11" t="s">
        <v>37</v>
      </c>
      <c r="N13" s="16"/>
    </row>
    <row r="14" spans="1:22" s="12" customFormat="1" ht="16.95" customHeight="1" x14ac:dyDescent="0.3">
      <c r="E14" s="15">
        <v>11</v>
      </c>
      <c r="F14" s="15" t="s">
        <v>85</v>
      </c>
      <c r="G14" s="15" t="s">
        <v>106</v>
      </c>
      <c r="H14" s="8">
        <v>2021</v>
      </c>
      <c r="I14" s="8" t="s">
        <v>14</v>
      </c>
      <c r="J14" s="10">
        <v>62750</v>
      </c>
      <c r="K14" s="10">
        <f>DVeiculos[[#This Row],[Rodagem Aquisição (Km)]]+SUMIFS(Rotas!N:N,Rotas!I:I,DVeiculos[[#This Row],[Veículo]])</f>
        <v>78363</v>
      </c>
      <c r="L14" s="10">
        <v>5666.6666666666697</v>
      </c>
      <c r="M14" s="11" t="s">
        <v>38</v>
      </c>
      <c r="N14" s="16"/>
    </row>
    <row r="15" spans="1:22" s="12" customFormat="1" ht="16.95" customHeight="1" x14ac:dyDescent="0.3">
      <c r="E15" s="15">
        <v>12</v>
      </c>
      <c r="F15" s="15" t="s">
        <v>86</v>
      </c>
      <c r="G15" s="15" t="s">
        <v>107</v>
      </c>
      <c r="H15" s="8">
        <v>2021</v>
      </c>
      <c r="I15" s="8" t="s">
        <v>120</v>
      </c>
      <c r="J15" s="10">
        <v>68000</v>
      </c>
      <c r="K15" s="10">
        <f>DVeiculos[[#This Row],[Rodagem Aquisição (Km)]]+SUMIFS(Rotas!N:N,Rotas!I:I,DVeiculos[[#This Row],[Veículo]])</f>
        <v>81791</v>
      </c>
      <c r="L15" s="10">
        <v>4666.6666666666697</v>
      </c>
      <c r="M15" s="11" t="s">
        <v>37</v>
      </c>
      <c r="N15" s="16"/>
    </row>
    <row r="16" spans="1:22" s="12" customFormat="1" ht="16.95" customHeight="1" x14ac:dyDescent="0.3">
      <c r="E16" s="15">
        <v>13</v>
      </c>
      <c r="F16" s="15" t="s">
        <v>87</v>
      </c>
      <c r="G16" s="15" t="s">
        <v>108</v>
      </c>
      <c r="H16" s="8">
        <v>2020</v>
      </c>
      <c r="I16" s="8" t="s">
        <v>13</v>
      </c>
      <c r="J16" s="10">
        <v>40000</v>
      </c>
      <c r="K16" s="10">
        <f>DVeiculos[[#This Row],[Rodagem Aquisição (Km)]]+SUMIFS(Rotas!N:N,Rotas!I:I,DVeiculos[[#This Row],[Veículo]])</f>
        <v>53212</v>
      </c>
      <c r="L16" s="10">
        <v>12000</v>
      </c>
      <c r="M16" s="11" t="s">
        <v>37</v>
      </c>
      <c r="N16" s="16"/>
    </row>
    <row r="17" spans="5:14" s="12" customFormat="1" ht="16.95" customHeight="1" x14ac:dyDescent="0.3">
      <c r="E17" s="15">
        <v>14</v>
      </c>
      <c r="F17" s="15" t="s">
        <v>88</v>
      </c>
      <c r="G17" s="15" t="s">
        <v>109</v>
      </c>
      <c r="H17" s="8">
        <v>2021</v>
      </c>
      <c r="I17" s="8" t="s">
        <v>14</v>
      </c>
      <c r="J17" s="10">
        <v>50500</v>
      </c>
      <c r="K17" s="10">
        <f>DVeiculos[[#This Row],[Rodagem Aquisição (Km)]]+SUMIFS(Rotas!N:N,Rotas!I:I,DVeiculos[[#This Row],[Veículo]])</f>
        <v>64817</v>
      </c>
      <c r="L17" s="10">
        <v>4000</v>
      </c>
      <c r="M17" s="11" t="s">
        <v>38</v>
      </c>
      <c r="N17" s="16"/>
    </row>
    <row r="18" spans="5:14" s="12" customFormat="1" ht="16.95" customHeight="1" x14ac:dyDescent="0.3">
      <c r="E18" s="15">
        <v>15</v>
      </c>
      <c r="F18" s="15" t="s">
        <v>89</v>
      </c>
      <c r="G18" s="15" t="s">
        <v>110</v>
      </c>
      <c r="H18" s="8">
        <v>2021</v>
      </c>
      <c r="I18" s="8" t="s">
        <v>14</v>
      </c>
      <c r="J18" s="10">
        <v>50500</v>
      </c>
      <c r="K18" s="10">
        <f>DVeiculos[[#This Row],[Rodagem Aquisição (Km)]]+SUMIFS(Rotas!N:N,Rotas!I:I,DVeiculos[[#This Row],[Veículo]])</f>
        <v>63995</v>
      </c>
      <c r="L18" s="10">
        <v>10000</v>
      </c>
      <c r="M18" s="11" t="s">
        <v>37</v>
      </c>
      <c r="N18" s="16"/>
    </row>
    <row r="19" spans="5:14" s="12" customFormat="1" x14ac:dyDescent="0.3">
      <c r="E19" s="15">
        <v>16</v>
      </c>
      <c r="F19" s="15" t="s">
        <v>90</v>
      </c>
      <c r="G19" s="15" t="s">
        <v>111</v>
      </c>
      <c r="H19" s="8">
        <v>2021</v>
      </c>
      <c r="I19" s="8" t="s">
        <v>13</v>
      </c>
      <c r="J19" s="10">
        <v>57500</v>
      </c>
      <c r="K19" s="10">
        <f>DVeiculos[[#This Row],[Rodagem Aquisição (Km)]]+SUMIFS(Rotas!N:N,Rotas!I:I,DVeiculos[[#This Row],[Veículo]])</f>
        <v>71499</v>
      </c>
      <c r="L19" s="10">
        <v>6666.6666666666697</v>
      </c>
      <c r="M19" s="11" t="s">
        <v>37</v>
      </c>
      <c r="N19" s="16"/>
    </row>
    <row r="20" spans="5:14" s="12" customFormat="1" x14ac:dyDescent="0.3">
      <c r="E20" s="15">
        <v>17</v>
      </c>
      <c r="F20" s="15" t="s">
        <v>91</v>
      </c>
      <c r="G20" s="15" t="s">
        <v>112</v>
      </c>
      <c r="H20" s="8">
        <v>2021</v>
      </c>
      <c r="I20" s="8" t="s">
        <v>14</v>
      </c>
      <c r="J20" s="10">
        <v>62750</v>
      </c>
      <c r="K20" s="10">
        <f>DVeiculos[[#This Row],[Rodagem Aquisição (Km)]]+SUMIFS(Rotas!N:N,Rotas!I:I,DVeiculos[[#This Row],[Veículo]])</f>
        <v>74770</v>
      </c>
      <c r="L20" s="10">
        <v>5666.6666666666697</v>
      </c>
      <c r="M20" s="11" t="s">
        <v>38</v>
      </c>
      <c r="N20" s="16"/>
    </row>
    <row r="21" spans="5:14" s="12" customFormat="1" x14ac:dyDescent="0.3">
      <c r="E21" s="15">
        <v>18</v>
      </c>
      <c r="F21" s="15" t="s">
        <v>92</v>
      </c>
      <c r="G21" s="15" t="s">
        <v>113</v>
      </c>
      <c r="H21" s="8">
        <v>2021</v>
      </c>
      <c r="I21" s="8" t="s">
        <v>120</v>
      </c>
      <c r="J21" s="10">
        <v>68000</v>
      </c>
      <c r="K21" s="10">
        <f>DVeiculos[[#This Row],[Rodagem Aquisição (Km)]]+SUMIFS(Rotas!N:N,Rotas!I:I,DVeiculos[[#This Row],[Veículo]])</f>
        <v>82813</v>
      </c>
      <c r="L21" s="10">
        <v>4666.6666666666697</v>
      </c>
      <c r="M21" s="11" t="s">
        <v>37</v>
      </c>
      <c r="N21" s="16"/>
    </row>
    <row r="22" spans="5:14" s="12" customFormat="1" x14ac:dyDescent="0.3">
      <c r="E22" s="15">
        <v>19</v>
      </c>
      <c r="F22" s="15" t="s">
        <v>93</v>
      </c>
      <c r="G22" s="15" t="s">
        <v>114</v>
      </c>
      <c r="H22" s="8">
        <v>2020</v>
      </c>
      <c r="I22" s="8" t="s">
        <v>13</v>
      </c>
      <c r="J22" s="10">
        <v>40000</v>
      </c>
      <c r="K22" s="10">
        <f>DVeiculos[[#This Row],[Rodagem Aquisição (Km)]]+SUMIFS(Rotas!N:N,Rotas!I:I,DVeiculos[[#This Row],[Veículo]])</f>
        <v>56486</v>
      </c>
      <c r="L22" s="10">
        <v>12000</v>
      </c>
      <c r="M22" s="11" t="s">
        <v>37</v>
      </c>
      <c r="N22" s="16"/>
    </row>
    <row r="23" spans="5:14" s="12" customFormat="1" x14ac:dyDescent="0.3">
      <c r="E23" s="15">
        <v>20</v>
      </c>
      <c r="F23" s="15" t="s">
        <v>94</v>
      </c>
      <c r="G23" s="15" t="s">
        <v>115</v>
      </c>
      <c r="H23" s="8">
        <v>2021</v>
      </c>
      <c r="I23" s="8" t="s">
        <v>14</v>
      </c>
      <c r="J23" s="10">
        <v>50500</v>
      </c>
      <c r="K23" s="10">
        <f>DVeiculos[[#This Row],[Rodagem Aquisição (Km)]]+SUMIFS(Rotas!N:N,Rotas!I:I,DVeiculos[[#This Row],[Veículo]])</f>
        <v>65350</v>
      </c>
      <c r="L23" s="10">
        <v>4000</v>
      </c>
      <c r="M23" s="11" t="s">
        <v>38</v>
      </c>
      <c r="N23" s="16"/>
    </row>
    <row r="24" spans="5:14" s="12" customFormat="1" x14ac:dyDescent="0.3">
      <c r="E24" s="15">
        <v>21</v>
      </c>
      <c r="F24" s="15" t="s">
        <v>95</v>
      </c>
      <c r="G24" s="15" t="s">
        <v>116</v>
      </c>
      <c r="H24" s="8">
        <v>2021</v>
      </c>
      <c r="I24" s="8" t="s">
        <v>14</v>
      </c>
      <c r="J24" s="10">
        <v>50500</v>
      </c>
      <c r="K24" s="10">
        <f>DVeiculos[[#This Row],[Rodagem Aquisição (Km)]]+SUMIFS(Rotas!N:N,Rotas!I:I,DVeiculos[[#This Row],[Veículo]])</f>
        <v>64389</v>
      </c>
      <c r="L24" s="10">
        <v>10000</v>
      </c>
      <c r="M24" s="11" t="s">
        <v>37</v>
      </c>
      <c r="N24" s="16"/>
    </row>
    <row r="25" spans="5:14" x14ac:dyDescent="0.3">
      <c r="E25" s="15">
        <v>22</v>
      </c>
      <c r="F25" s="15" t="s">
        <v>96</v>
      </c>
      <c r="G25" s="15" t="s">
        <v>117</v>
      </c>
      <c r="H25" s="8">
        <v>2021</v>
      </c>
      <c r="I25" s="8" t="s">
        <v>13</v>
      </c>
      <c r="J25" s="10">
        <v>57500</v>
      </c>
      <c r="K25" s="10">
        <f>DVeiculos[[#This Row],[Rodagem Aquisição (Km)]]+SUMIFS(Rotas!N:N,Rotas!I:I,DVeiculos[[#This Row],[Veículo]])</f>
        <v>70260</v>
      </c>
      <c r="L25" s="10">
        <v>6666.6666666666697</v>
      </c>
      <c r="M25" s="11" t="s">
        <v>37</v>
      </c>
      <c r="N25" s="10"/>
    </row>
    <row r="26" spans="5:14" x14ac:dyDescent="0.3">
      <c r="E26" s="15">
        <v>23</v>
      </c>
      <c r="F26" s="15" t="s">
        <v>97</v>
      </c>
      <c r="G26" s="15" t="s">
        <v>118</v>
      </c>
      <c r="H26" s="8">
        <v>2021</v>
      </c>
      <c r="I26" s="8" t="s">
        <v>14</v>
      </c>
      <c r="J26" s="10">
        <v>62750</v>
      </c>
      <c r="K26" s="10">
        <f>DVeiculos[[#This Row],[Rodagem Aquisição (Km)]]+SUMIFS(Rotas!N:N,Rotas!I:I,DVeiculos[[#This Row],[Veículo]])</f>
        <v>74714</v>
      </c>
      <c r="L26" s="10">
        <v>5666.6666666666697</v>
      </c>
      <c r="M26" s="11" t="s">
        <v>38</v>
      </c>
      <c r="N26" s="10"/>
    </row>
    <row r="27" spans="5:14" x14ac:dyDescent="0.3">
      <c r="E27" s="15">
        <v>24</v>
      </c>
      <c r="F27" s="15" t="s">
        <v>98</v>
      </c>
      <c r="G27" s="15" t="s">
        <v>119</v>
      </c>
      <c r="H27" s="8">
        <v>2021</v>
      </c>
      <c r="I27" s="8" t="s">
        <v>120</v>
      </c>
      <c r="J27" s="10">
        <v>68000</v>
      </c>
      <c r="K27" s="10">
        <f>DVeiculos[[#This Row],[Rodagem Aquisição (Km)]]+SUMIFS(Rotas!N:N,Rotas!I:I,DVeiculos[[#This Row],[Veículo]])</f>
        <v>80876</v>
      </c>
      <c r="L27" s="10">
        <v>4666.6666666666697</v>
      </c>
      <c r="M27" s="11" t="s">
        <v>37</v>
      </c>
      <c r="N27" s="10"/>
    </row>
    <row r="28" spans="5:14" ht="14.4" customHeight="1" x14ac:dyDescent="0.4">
      <c r="E28" s="14"/>
      <c r="F28" s="14"/>
      <c r="G28" s="14"/>
      <c r="H28" s="14"/>
      <c r="I28" s="14"/>
      <c r="J28" s="14"/>
      <c r="K28" s="14"/>
      <c r="L28" s="14"/>
      <c r="M28" s="14"/>
    </row>
    <row r="29" spans="5:14" ht="14.4" customHeight="1" x14ac:dyDescent="0.4">
      <c r="E29" s="14"/>
      <c r="F29" s="14"/>
      <c r="G29" s="14"/>
      <c r="H29" s="14"/>
      <c r="I29" s="14"/>
      <c r="J29" s="14"/>
      <c r="K29" s="14"/>
      <c r="L29" s="14"/>
      <c r="M29" s="14"/>
    </row>
    <row r="30" spans="5:14" ht="14.4" customHeight="1" x14ac:dyDescent="0.4">
      <c r="E30" s="14"/>
      <c r="F30" s="14"/>
      <c r="G30" s="14"/>
      <c r="H30" s="14"/>
      <c r="I30" s="14"/>
      <c r="J30" s="14"/>
      <c r="K30" s="14"/>
      <c r="L30" s="14"/>
      <c r="M30" s="14"/>
    </row>
    <row r="31" spans="5:14" ht="14.4" customHeight="1" x14ac:dyDescent="0.4">
      <c r="E31" s="14"/>
      <c r="F31" s="14"/>
      <c r="G31" s="14"/>
      <c r="H31" s="14"/>
      <c r="I31" s="14"/>
      <c r="J31" s="14"/>
      <c r="K31" s="14"/>
      <c r="L31" s="14"/>
      <c r="M31" s="14"/>
    </row>
    <row r="32" spans="5:14" ht="14.4" customHeight="1" x14ac:dyDescent="0.4">
      <c r="E32" s="14"/>
      <c r="F32" s="14"/>
      <c r="G32" s="14"/>
      <c r="H32" s="14"/>
      <c r="I32" s="14"/>
      <c r="J32" s="14"/>
      <c r="K32" s="14"/>
      <c r="L32" s="14"/>
      <c r="M32" s="14"/>
    </row>
    <row r="33" spans="5:13" ht="14.4" customHeight="1" x14ac:dyDescent="0.4">
      <c r="E33" s="14"/>
      <c r="F33" s="14"/>
      <c r="G33" s="14"/>
      <c r="H33" s="14"/>
      <c r="I33" s="14"/>
      <c r="J33" s="14"/>
      <c r="K33" s="14"/>
      <c r="L33" s="14"/>
      <c r="M33" s="14"/>
    </row>
    <row r="34" spans="5:13" ht="14.4" customHeight="1" x14ac:dyDescent="0.4">
      <c r="E34" s="14"/>
      <c r="F34" s="14"/>
      <c r="G34" s="14"/>
      <c r="H34" s="14"/>
      <c r="I34" s="14"/>
      <c r="J34" s="14"/>
      <c r="K34" s="14"/>
      <c r="L34" s="14"/>
      <c r="M34" s="14"/>
    </row>
    <row r="35" spans="5:13" ht="14.4" customHeight="1" x14ac:dyDescent="0.3">
      <c r="E35" s="12"/>
      <c r="F35" s="12"/>
      <c r="G35" s="12"/>
      <c r="H35" s="12"/>
      <c r="I35" s="12"/>
      <c r="J35" s="12"/>
      <c r="K35" s="12"/>
      <c r="L35" s="12"/>
      <c r="M35" s="12"/>
    </row>
    <row r="36" spans="5:13" ht="14.4" customHeight="1" x14ac:dyDescent="0.3">
      <c r="E36" s="12"/>
      <c r="F36" s="12"/>
      <c r="G36" s="12"/>
      <c r="H36" s="12"/>
      <c r="I36" s="12"/>
      <c r="J36" s="12"/>
      <c r="K36" s="12"/>
      <c r="L36" s="12"/>
      <c r="M36" s="12"/>
    </row>
    <row r="37" spans="5:13" ht="14.4" customHeight="1" x14ac:dyDescent="0.3">
      <c r="E37" s="12"/>
      <c r="F37" s="12"/>
      <c r="G37" s="12"/>
      <c r="H37" s="12"/>
      <c r="I37" s="12"/>
      <c r="J37" s="12"/>
      <c r="K37" s="12"/>
      <c r="L37" s="12"/>
      <c r="M37" s="12"/>
    </row>
    <row r="38" spans="5:13" ht="14.4" customHeight="1" x14ac:dyDescent="0.3">
      <c r="E38" s="12"/>
      <c r="F38" s="12"/>
      <c r="G38" s="12"/>
      <c r="H38" s="12"/>
      <c r="I38" s="12"/>
      <c r="J38" s="12"/>
      <c r="K38" s="12"/>
      <c r="L38" s="12"/>
      <c r="M38" s="12"/>
    </row>
  </sheetData>
  <dataValidations count="1">
    <dataValidation type="list" allowBlank="1" showInputMessage="1" showErrorMessage="1" sqref="M4:M27" xr:uid="{0A6D4EDA-DB6D-4566-BE19-AAF2A2959D9C}">
      <formula1>"Terceiro,Próprio"</formula1>
    </dataValidation>
  </dataValidations>
  <pageMargins left="0.511811024" right="0.511811024" top="0.78740157499999996" bottom="0.78740157499999996" header="0.31496062000000002" footer="0.31496062000000002"/>
  <pageSetup paperSize="9" orientation="portrait" horizontalDpi="4294967293" verticalDpi="0" r:id="rId1"/>
  <drawing r:id="rId2"/>
  <tableParts count="1">
    <tablePart r:id="rId3"/>
  </tableParts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5044D83-C3B8-453A-AFB3-DDFAFEFD4D73}">
  <dimension ref="A1:Y296"/>
  <sheetViews>
    <sheetView showGridLines="0" zoomScaleNormal="100" workbookViewId="0">
      <pane ySplit="3" topLeftCell="A4" activePane="bottomLeft" state="frozen"/>
      <selection pane="bottomLeft"/>
    </sheetView>
  </sheetViews>
  <sheetFormatPr defaultColWidth="8.88671875" defaultRowHeight="14.4" customHeight="1" x14ac:dyDescent="0.3"/>
  <cols>
    <col min="1" max="3" width="8.88671875" style="12" customWidth="1"/>
    <col min="4" max="4" width="2.6640625" customWidth="1"/>
    <col min="5" max="5" width="12.44140625" bestFit="1" customWidth="1"/>
    <col min="6" max="8" width="12.44140625" customWidth="1"/>
    <col min="9" max="9" width="16.21875" bestFit="1" customWidth="1"/>
    <col min="10" max="10" width="11.5546875" customWidth="1"/>
    <col min="11" max="11" width="15.33203125" bestFit="1" customWidth="1"/>
    <col min="12" max="13" width="15.33203125" customWidth="1"/>
    <col min="14" max="14" width="13.88671875" bestFit="1" customWidth="1"/>
    <col min="15" max="15" width="14.88671875" bestFit="1" customWidth="1"/>
    <col min="16" max="16" width="12.33203125" bestFit="1" customWidth="1"/>
    <col min="17" max="17" width="12.109375" bestFit="1" customWidth="1"/>
    <col min="18" max="18" width="8.5546875" bestFit="1" customWidth="1"/>
    <col min="19" max="19" width="12.88671875" bestFit="1" customWidth="1"/>
    <col min="20" max="20" width="9.6640625" bestFit="1" customWidth="1"/>
    <col min="21" max="21" width="20.88671875" bestFit="1" customWidth="1"/>
    <col min="22" max="22" width="11.77734375" bestFit="1" customWidth="1"/>
  </cols>
  <sheetData>
    <row r="1" spans="1:25" ht="40.200000000000003" customHeight="1" x14ac:dyDescent="0.3">
      <c r="A1" s="1"/>
      <c r="B1" s="1"/>
      <c r="C1" s="1"/>
      <c r="D1" s="2" t="s">
        <v>15</v>
      </c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1"/>
      <c r="Y1" s="1"/>
    </row>
    <row r="2" spans="1:25" x14ac:dyDescent="0.3">
      <c r="A2" s="1"/>
      <c r="B2" s="1"/>
      <c r="C2" s="1"/>
    </row>
    <row r="3" spans="1:25" ht="16.95" customHeight="1" x14ac:dyDescent="0.3">
      <c r="A3" s="1"/>
      <c r="B3" s="1"/>
      <c r="C3" s="1"/>
      <c r="E3" s="6" t="s">
        <v>16</v>
      </c>
      <c r="F3" s="6" t="s">
        <v>34</v>
      </c>
      <c r="G3" s="6" t="s">
        <v>35</v>
      </c>
      <c r="H3" s="6" t="s">
        <v>7</v>
      </c>
      <c r="I3" s="6" t="s">
        <v>17</v>
      </c>
      <c r="J3" s="6" t="s">
        <v>4</v>
      </c>
      <c r="K3" s="6" t="s">
        <v>18</v>
      </c>
      <c r="L3" s="6" t="s">
        <v>19</v>
      </c>
      <c r="M3" s="6" t="s">
        <v>39</v>
      </c>
      <c r="N3" s="6" t="s">
        <v>20</v>
      </c>
      <c r="O3" s="6" t="s">
        <v>21</v>
      </c>
      <c r="P3" s="36" t="s">
        <v>22</v>
      </c>
      <c r="Q3" s="37" t="s">
        <v>23</v>
      </c>
      <c r="R3" s="37" t="s">
        <v>24</v>
      </c>
      <c r="S3" s="37" t="s">
        <v>25</v>
      </c>
      <c r="T3" s="6" t="s">
        <v>26</v>
      </c>
      <c r="U3" s="6" t="s">
        <v>131</v>
      </c>
      <c r="V3" s="6" t="s">
        <v>130</v>
      </c>
    </row>
    <row r="4" spans="1:25" ht="16.95" customHeight="1" x14ac:dyDescent="0.35">
      <c r="A4" s="1"/>
      <c r="B4" s="1"/>
      <c r="C4" s="1"/>
      <c r="E4" s="23">
        <v>45292</v>
      </c>
      <c r="F4" s="23" t="s">
        <v>40</v>
      </c>
      <c r="G4" s="23" t="s">
        <v>43</v>
      </c>
      <c r="H4" s="23" t="s">
        <v>46</v>
      </c>
      <c r="I4" s="39" t="str">
        <f>IF(FRotas[[#This Row],[Placa]]="","",VLOOKUP(FRotas[[#This Row],[Placa]],Veículos!$F:$G,2,0))</f>
        <v>Caminhão 1</v>
      </c>
      <c r="J4" s="5" t="s">
        <v>74</v>
      </c>
      <c r="K4" s="5" t="s">
        <v>121</v>
      </c>
      <c r="L4" s="5" t="s">
        <v>121</v>
      </c>
      <c r="M4" s="5" t="s">
        <v>70</v>
      </c>
      <c r="N4" s="5">
        <v>898</v>
      </c>
      <c r="O4" s="24">
        <v>19610</v>
      </c>
      <c r="P4" s="25">
        <v>2680</v>
      </c>
      <c r="Q4" s="25">
        <v>528</v>
      </c>
      <c r="R4" s="25">
        <v>6</v>
      </c>
      <c r="S4" s="25">
        <v>50</v>
      </c>
      <c r="T4" s="5" t="s">
        <v>0</v>
      </c>
      <c r="U4" s="5"/>
      <c r="V4" s="41" t="str">
        <f>IF(FRotas[[#This Row],[Placa]]="","",VLOOKUP(FRotas[[#This Row],[Placa]],Veículos!$F:$M,8,0))</f>
        <v>Terceiro</v>
      </c>
    </row>
    <row r="5" spans="1:25" ht="16.95" customHeight="1" x14ac:dyDescent="0.35">
      <c r="A5" s="1"/>
      <c r="B5" s="1"/>
      <c r="C5" s="1"/>
      <c r="E5" s="23">
        <v>45292</v>
      </c>
      <c r="F5" s="23" t="s">
        <v>41</v>
      </c>
      <c r="G5" s="23" t="s">
        <v>43</v>
      </c>
      <c r="H5" s="23" t="s">
        <v>48</v>
      </c>
      <c r="I5" s="39" t="str">
        <f>IF(FRotas[[#This Row],[Placa]]="","",VLOOKUP(FRotas[[#This Row],[Placa]],Veículos!$F:$G,2,0))</f>
        <v>Van</v>
      </c>
      <c r="J5" s="5" t="s">
        <v>75</v>
      </c>
      <c r="K5" s="5" t="s">
        <v>121</v>
      </c>
      <c r="L5" s="5" t="s">
        <v>121</v>
      </c>
      <c r="M5" s="5" t="s">
        <v>71</v>
      </c>
      <c r="N5" s="5">
        <v>1268</v>
      </c>
      <c r="O5" s="24">
        <v>28084</v>
      </c>
      <c r="P5" s="25">
        <v>1203</v>
      </c>
      <c r="Q5" s="25">
        <v>814</v>
      </c>
      <c r="R5" s="25">
        <v>6</v>
      </c>
      <c r="S5" s="25">
        <v>60</v>
      </c>
      <c r="T5" s="5" t="s">
        <v>0</v>
      </c>
      <c r="U5" s="5"/>
      <c r="V5" s="41" t="str">
        <f>IF(FRotas[[#This Row],[Placa]]="","",VLOOKUP(FRotas[[#This Row],[Placa]],Veículos!$F:$M,8,0))</f>
        <v>Próprio</v>
      </c>
    </row>
    <row r="6" spans="1:25" ht="16.95" customHeight="1" x14ac:dyDescent="0.35">
      <c r="A6" s="1"/>
      <c r="B6" s="1"/>
      <c r="C6" s="1"/>
      <c r="E6" s="23">
        <v>45292</v>
      </c>
      <c r="F6" s="23" t="s">
        <v>40</v>
      </c>
      <c r="G6" s="23" t="s">
        <v>44</v>
      </c>
      <c r="H6" s="23" t="s">
        <v>50</v>
      </c>
      <c r="I6" s="39" t="str">
        <f>IF(FRotas[[#This Row],[Placa]]="","",VLOOKUP(FRotas[[#This Row],[Placa]],Veículos!$F:$G,2,0))</f>
        <v>Caminhão 2</v>
      </c>
      <c r="J6" s="5" t="s">
        <v>76</v>
      </c>
      <c r="K6" s="5" t="s">
        <v>121</v>
      </c>
      <c r="L6" s="5" t="s">
        <v>121</v>
      </c>
      <c r="M6" s="5" t="s">
        <v>72</v>
      </c>
      <c r="N6" s="5">
        <v>737</v>
      </c>
      <c r="O6" s="24">
        <v>28809</v>
      </c>
      <c r="P6" s="25">
        <v>762</v>
      </c>
      <c r="Q6" s="25">
        <v>381</v>
      </c>
      <c r="R6" s="25">
        <v>6</v>
      </c>
      <c r="S6" s="25">
        <v>60</v>
      </c>
      <c r="T6" s="5" t="s">
        <v>0</v>
      </c>
      <c r="U6" s="5"/>
      <c r="V6" s="41" t="str">
        <f>IF(FRotas[[#This Row],[Placa]]="","",VLOOKUP(FRotas[[#This Row],[Placa]],Veículos!$F:$M,8,0))</f>
        <v>Terceiro</v>
      </c>
    </row>
    <row r="7" spans="1:25" ht="16.95" customHeight="1" x14ac:dyDescent="0.35">
      <c r="A7" s="1"/>
      <c r="B7" s="1"/>
      <c r="C7" s="1"/>
      <c r="E7" s="23">
        <v>45292</v>
      </c>
      <c r="F7" s="23" t="s">
        <v>40</v>
      </c>
      <c r="G7" s="23" t="s">
        <v>43</v>
      </c>
      <c r="H7" s="23" t="s">
        <v>78</v>
      </c>
      <c r="I7" s="39" t="str">
        <f>IF(FRotas[[#This Row],[Placa]]="","",VLOOKUP(FRotas[[#This Row],[Placa]],Veículos!$F:$G,2,0))</f>
        <v>SAVEIRO</v>
      </c>
      <c r="J7" s="5" t="s">
        <v>77</v>
      </c>
      <c r="K7" s="5" t="s">
        <v>121</v>
      </c>
      <c r="L7" s="5" t="s">
        <v>121</v>
      </c>
      <c r="M7" s="5" t="s">
        <v>73</v>
      </c>
      <c r="N7" s="5">
        <v>1331</v>
      </c>
      <c r="O7" s="24">
        <v>30097</v>
      </c>
      <c r="P7" s="25">
        <v>2128</v>
      </c>
      <c r="Q7" s="25">
        <v>285</v>
      </c>
      <c r="R7" s="25">
        <v>6</v>
      </c>
      <c r="S7" s="25">
        <v>70</v>
      </c>
      <c r="T7" s="5" t="s">
        <v>1</v>
      </c>
      <c r="U7" s="5" t="s">
        <v>132</v>
      </c>
      <c r="V7" s="41" t="str">
        <f>IF(FRotas[[#This Row],[Placa]]="","",VLOOKUP(FRotas[[#This Row],[Placa]],Veículos!$F:$M,8,0))</f>
        <v>Terceiro</v>
      </c>
    </row>
    <row r="8" spans="1:25" ht="16.95" customHeight="1" x14ac:dyDescent="0.35">
      <c r="A8" s="1"/>
      <c r="B8" s="1"/>
      <c r="C8" s="1"/>
      <c r="E8" s="23">
        <v>45292</v>
      </c>
      <c r="F8" s="23" t="s">
        <v>40</v>
      </c>
      <c r="G8" s="23" t="s">
        <v>43</v>
      </c>
      <c r="H8" s="23" t="s">
        <v>79</v>
      </c>
      <c r="I8" s="39" t="str">
        <f>IF(FRotas[[#This Row],[Placa]]="","",VLOOKUP(FRotas[[#This Row],[Placa]],Veículos!$F:$G,2,0))</f>
        <v>STRADA</v>
      </c>
      <c r="J8" s="5" t="s">
        <v>74</v>
      </c>
      <c r="K8" s="5" t="s">
        <v>121</v>
      </c>
      <c r="L8" s="5" t="s">
        <v>121</v>
      </c>
      <c r="M8" s="5" t="s">
        <v>70</v>
      </c>
      <c r="N8" s="5">
        <v>1452</v>
      </c>
      <c r="O8" s="24">
        <v>19389</v>
      </c>
      <c r="P8" s="25">
        <v>1114</v>
      </c>
      <c r="Q8" s="25">
        <v>323</v>
      </c>
      <c r="R8" s="25">
        <v>6</v>
      </c>
      <c r="S8" s="25">
        <v>60</v>
      </c>
      <c r="T8" s="5" t="s">
        <v>1</v>
      </c>
      <c r="U8" s="5" t="s">
        <v>133</v>
      </c>
      <c r="V8" s="41" t="str">
        <f>IF(FRotas[[#This Row],[Placa]]="","",VLOOKUP(FRotas[[#This Row],[Placa]],Veículos!$F:$M,8,0))</f>
        <v>Próprio</v>
      </c>
    </row>
    <row r="9" spans="1:25" ht="16.95" customHeight="1" x14ac:dyDescent="0.35">
      <c r="A9" s="1"/>
      <c r="B9" s="1"/>
      <c r="C9" s="1"/>
      <c r="E9" s="23">
        <v>45292</v>
      </c>
      <c r="F9" s="23" t="s">
        <v>41</v>
      </c>
      <c r="G9" s="23" t="s">
        <v>43</v>
      </c>
      <c r="H9" s="23" t="s">
        <v>80</v>
      </c>
      <c r="I9" s="39" t="str">
        <f>IF(FRotas[[#This Row],[Placa]]="","",VLOOKUP(FRotas[[#This Row],[Placa]],Veículos!$F:$G,2,0))</f>
        <v>CAMINHÃO</v>
      </c>
      <c r="J9" s="5" t="s">
        <v>74</v>
      </c>
      <c r="K9" s="5" t="s">
        <v>121</v>
      </c>
      <c r="L9" s="5" t="s">
        <v>121</v>
      </c>
      <c r="M9" s="5" t="s">
        <v>71</v>
      </c>
      <c r="N9" s="5">
        <v>1162</v>
      </c>
      <c r="O9" s="24">
        <v>32263</v>
      </c>
      <c r="P9" s="25">
        <v>53</v>
      </c>
      <c r="Q9" s="25">
        <v>860</v>
      </c>
      <c r="R9" s="25">
        <v>6</v>
      </c>
      <c r="S9" s="25">
        <v>50</v>
      </c>
      <c r="T9" s="5" t="s">
        <v>0</v>
      </c>
      <c r="U9" s="5"/>
      <c r="V9" s="41" t="str">
        <f>IF(FRotas[[#This Row],[Placa]]="","",VLOOKUP(FRotas[[#This Row],[Placa]],Veículos!$F:$M,8,0))</f>
        <v>Terceiro</v>
      </c>
    </row>
    <row r="10" spans="1:25" ht="16.95" customHeight="1" x14ac:dyDescent="0.35">
      <c r="A10" s="1"/>
      <c r="B10" s="1"/>
      <c r="C10" s="1"/>
      <c r="E10" s="23">
        <v>45292</v>
      </c>
      <c r="F10" s="23" t="s">
        <v>40</v>
      </c>
      <c r="G10" s="23" t="s">
        <v>44</v>
      </c>
      <c r="H10" s="23" t="s">
        <v>81</v>
      </c>
      <c r="I10" s="39" t="str">
        <f>IF(FRotas[[#This Row],[Placa]]="","",VLOOKUP(FRotas[[#This Row],[Placa]],Veículos!$F:$G,2,0))</f>
        <v>Kombi</v>
      </c>
      <c r="J10" s="5" t="s">
        <v>77</v>
      </c>
      <c r="K10" s="5" t="s">
        <v>121</v>
      </c>
      <c r="L10" s="5" t="s">
        <v>121</v>
      </c>
      <c r="M10" s="5" t="s">
        <v>72</v>
      </c>
      <c r="N10" s="5">
        <v>1460</v>
      </c>
      <c r="O10" s="24">
        <v>12073</v>
      </c>
      <c r="P10" s="25">
        <v>2552</v>
      </c>
      <c r="Q10" s="25">
        <v>351</v>
      </c>
      <c r="R10" s="25">
        <v>6</v>
      </c>
      <c r="S10" s="25">
        <v>100</v>
      </c>
      <c r="T10" s="5" t="s">
        <v>0</v>
      </c>
      <c r="U10" s="5"/>
      <c r="V10" s="41" t="str">
        <f>IF(FRotas[[#This Row],[Placa]]="","",VLOOKUP(FRotas[[#This Row],[Placa]],Veículos!$F:$M,8,0))</f>
        <v>Terceiro</v>
      </c>
    </row>
    <row r="11" spans="1:25" ht="16.95" customHeight="1" x14ac:dyDescent="0.35">
      <c r="A11" s="1"/>
      <c r="B11" s="1"/>
      <c r="C11" s="1"/>
      <c r="E11" s="23">
        <v>45292</v>
      </c>
      <c r="F11" s="23" t="s">
        <v>40</v>
      </c>
      <c r="G11" s="23" t="s">
        <v>43</v>
      </c>
      <c r="H11" s="23" t="s">
        <v>82</v>
      </c>
      <c r="I11" s="39" t="str">
        <f>IF(FRotas[[#This Row],[Placa]]="","",VLOOKUP(FRotas[[#This Row],[Placa]],Veículos!$F:$G,2,0))</f>
        <v>Golf</v>
      </c>
      <c r="J11" s="5" t="s">
        <v>74</v>
      </c>
      <c r="K11" s="5" t="s">
        <v>121</v>
      </c>
      <c r="L11" s="5" t="s">
        <v>121</v>
      </c>
      <c r="M11" s="5" t="s">
        <v>73</v>
      </c>
      <c r="N11" s="5">
        <v>1487</v>
      </c>
      <c r="O11" s="24">
        <v>4279</v>
      </c>
      <c r="P11" s="25">
        <v>162</v>
      </c>
      <c r="Q11" s="25">
        <v>576</v>
      </c>
      <c r="R11" s="25">
        <v>6</v>
      </c>
      <c r="S11" s="25">
        <v>50</v>
      </c>
      <c r="T11" s="5" t="s">
        <v>1</v>
      </c>
      <c r="U11" s="5" t="s">
        <v>133</v>
      </c>
      <c r="V11" s="41" t="str">
        <f>IF(FRotas[[#This Row],[Placa]]="","",VLOOKUP(FRotas[[#This Row],[Placa]],Veículos!$F:$M,8,0))</f>
        <v>Próprio</v>
      </c>
    </row>
    <row r="12" spans="1:25" ht="16.95" customHeight="1" x14ac:dyDescent="0.35">
      <c r="A12" s="1"/>
      <c r="B12" s="1"/>
      <c r="C12" s="1"/>
      <c r="E12" s="23">
        <v>45292</v>
      </c>
      <c r="F12" s="23" t="s">
        <v>42</v>
      </c>
      <c r="G12" s="23" t="s">
        <v>43</v>
      </c>
      <c r="H12" s="23" t="s">
        <v>83</v>
      </c>
      <c r="I12" s="39" t="str">
        <f>IF(FRotas[[#This Row],[Placa]]="","",VLOOKUP(FRotas[[#This Row],[Placa]],Veículos!$F:$G,2,0))</f>
        <v>Furgão</v>
      </c>
      <c r="J12" s="5" t="s">
        <v>75</v>
      </c>
      <c r="K12" s="5" t="s">
        <v>121</v>
      </c>
      <c r="L12" s="5" t="s">
        <v>121</v>
      </c>
      <c r="M12" s="5" t="s">
        <v>71</v>
      </c>
      <c r="N12" s="5">
        <v>629</v>
      </c>
      <c r="O12" s="24">
        <v>9861</v>
      </c>
      <c r="P12" s="25">
        <v>1694</v>
      </c>
      <c r="Q12" s="25">
        <v>385</v>
      </c>
      <c r="R12" s="25">
        <v>6</v>
      </c>
      <c r="S12" s="25">
        <v>50</v>
      </c>
      <c r="T12" s="5" t="s">
        <v>0</v>
      </c>
      <c r="U12" s="5"/>
      <c r="V12" s="41" t="str">
        <f>IF(FRotas[[#This Row],[Placa]]="","",VLOOKUP(FRotas[[#This Row],[Placa]],Veículos!$F:$M,8,0))</f>
        <v>Terceiro</v>
      </c>
    </row>
    <row r="13" spans="1:25" ht="16.95" customHeight="1" x14ac:dyDescent="0.35">
      <c r="E13" s="23">
        <v>45292</v>
      </c>
      <c r="F13" s="23" t="s">
        <v>40</v>
      </c>
      <c r="G13" s="23" t="s">
        <v>45</v>
      </c>
      <c r="H13" s="23" t="s">
        <v>84</v>
      </c>
      <c r="I13" s="39" t="str">
        <f>IF(FRotas[[#This Row],[Placa]]="","",VLOOKUP(FRotas[[#This Row],[Placa]],Veículos!$F:$G,2,0))</f>
        <v>Caminhão Baú</v>
      </c>
      <c r="J13" s="5" t="s">
        <v>77</v>
      </c>
      <c r="K13" s="5" t="s">
        <v>121</v>
      </c>
      <c r="L13" s="5" t="s">
        <v>121</v>
      </c>
      <c r="M13" s="5" t="s">
        <v>70</v>
      </c>
      <c r="N13" s="5">
        <v>1626</v>
      </c>
      <c r="O13" s="24">
        <v>4009</v>
      </c>
      <c r="P13" s="25">
        <v>2274</v>
      </c>
      <c r="Q13" s="25">
        <v>680</v>
      </c>
      <c r="R13" s="25">
        <v>6</v>
      </c>
      <c r="S13" s="25">
        <v>50</v>
      </c>
      <c r="T13" s="5" t="s">
        <v>0</v>
      </c>
      <c r="U13" s="5"/>
      <c r="V13" s="41" t="str">
        <f>IF(FRotas[[#This Row],[Placa]]="","",VLOOKUP(FRotas[[#This Row],[Placa]],Veículos!$F:$M,8,0))</f>
        <v>Terceiro</v>
      </c>
    </row>
    <row r="14" spans="1:25" ht="16.95" customHeight="1" x14ac:dyDescent="0.35">
      <c r="E14" s="23">
        <v>45292</v>
      </c>
      <c r="F14" s="23" t="s">
        <v>41</v>
      </c>
      <c r="G14" s="23" t="s">
        <v>43</v>
      </c>
      <c r="H14" s="23" t="s">
        <v>85</v>
      </c>
      <c r="I14" s="39" t="str">
        <f>IF(FRotas[[#This Row],[Placa]]="","",VLOOKUP(FRotas[[#This Row],[Placa]],Veículos!$F:$G,2,0))</f>
        <v>Caminhão tanque</v>
      </c>
      <c r="J14" s="5" t="s">
        <v>74</v>
      </c>
      <c r="K14" s="5" t="s">
        <v>121</v>
      </c>
      <c r="L14" s="5" t="s">
        <v>121</v>
      </c>
      <c r="M14" s="5" t="s">
        <v>71</v>
      </c>
      <c r="N14" s="5">
        <v>667</v>
      </c>
      <c r="O14" s="24">
        <v>14758</v>
      </c>
      <c r="P14" s="25">
        <v>1745</v>
      </c>
      <c r="Q14" s="25">
        <v>511</v>
      </c>
      <c r="R14" s="25">
        <v>6</v>
      </c>
      <c r="S14" s="25">
        <v>60</v>
      </c>
      <c r="T14" s="5" t="s">
        <v>0</v>
      </c>
      <c r="U14" s="5"/>
      <c r="V14" s="41" t="str">
        <f>IF(FRotas[[#This Row],[Placa]]="","",VLOOKUP(FRotas[[#This Row],[Placa]],Veículos!$F:$M,8,0))</f>
        <v>Próprio</v>
      </c>
    </row>
    <row r="15" spans="1:25" ht="16.95" customHeight="1" x14ac:dyDescent="0.35">
      <c r="E15" s="23">
        <v>45292</v>
      </c>
      <c r="F15" s="23" t="s">
        <v>40</v>
      </c>
      <c r="G15" s="23" t="s">
        <v>43</v>
      </c>
      <c r="H15" s="23" t="s">
        <v>86</v>
      </c>
      <c r="I15" s="39" t="str">
        <f>IF(FRotas[[#This Row],[Placa]]="","",VLOOKUP(FRotas[[#This Row],[Placa]],Veículos!$F:$G,2,0))</f>
        <v>Saveiro 2</v>
      </c>
      <c r="J15" s="5" t="s">
        <v>74</v>
      </c>
      <c r="K15" s="5" t="s">
        <v>121</v>
      </c>
      <c r="L15" s="5" t="s">
        <v>121</v>
      </c>
      <c r="M15" s="5" t="s">
        <v>70</v>
      </c>
      <c r="N15" s="5">
        <v>1183</v>
      </c>
      <c r="O15" s="24">
        <v>23697</v>
      </c>
      <c r="P15" s="25">
        <v>1328</v>
      </c>
      <c r="Q15" s="25">
        <v>857</v>
      </c>
      <c r="R15" s="25">
        <v>6</v>
      </c>
      <c r="S15" s="25">
        <v>60</v>
      </c>
      <c r="T15" s="5" t="s">
        <v>0</v>
      </c>
      <c r="U15" s="5"/>
      <c r="V15" s="41" t="str">
        <f>IF(FRotas[[#This Row],[Placa]]="","",VLOOKUP(FRotas[[#This Row],[Placa]],Veículos!$F:$M,8,0))</f>
        <v>Terceiro</v>
      </c>
    </row>
    <row r="16" spans="1:25" ht="16.95" customHeight="1" x14ac:dyDescent="0.35">
      <c r="E16" s="23">
        <v>45292</v>
      </c>
      <c r="F16" s="23" t="s">
        <v>40</v>
      </c>
      <c r="G16" s="23" t="s">
        <v>44</v>
      </c>
      <c r="H16" s="23" t="s">
        <v>87</v>
      </c>
      <c r="I16" s="39" t="str">
        <f>IF(FRotas[[#This Row],[Placa]]="","",VLOOKUP(FRotas[[#This Row],[Placa]],Veículos!$F:$G,2,0))</f>
        <v>Montana</v>
      </c>
      <c r="J16" s="5" t="s">
        <v>75</v>
      </c>
      <c r="K16" s="5" t="s">
        <v>121</v>
      </c>
      <c r="L16" s="5" t="s">
        <v>121</v>
      </c>
      <c r="M16" s="5" t="s">
        <v>72</v>
      </c>
      <c r="N16" s="5">
        <v>652</v>
      </c>
      <c r="O16" s="24">
        <v>11743</v>
      </c>
      <c r="P16" s="25">
        <v>1225</v>
      </c>
      <c r="Q16" s="25">
        <v>300</v>
      </c>
      <c r="R16" s="25">
        <v>6</v>
      </c>
      <c r="S16" s="25">
        <v>70</v>
      </c>
      <c r="T16" s="5" t="s">
        <v>1</v>
      </c>
      <c r="U16" s="5" t="s">
        <v>133</v>
      </c>
      <c r="V16" s="41" t="str">
        <f>IF(FRotas[[#This Row],[Placa]]="","",VLOOKUP(FRotas[[#This Row],[Placa]],Veículos!$F:$M,8,0))</f>
        <v>Terceiro</v>
      </c>
    </row>
    <row r="17" spans="5:22" ht="16.95" customHeight="1" x14ac:dyDescent="0.35">
      <c r="E17" s="23">
        <v>45292</v>
      </c>
      <c r="F17" s="23" t="s">
        <v>40</v>
      </c>
      <c r="G17" s="23" t="s">
        <v>43</v>
      </c>
      <c r="H17" s="23" t="s">
        <v>88</v>
      </c>
      <c r="I17" s="39" t="str">
        <f>IF(FRotas[[#This Row],[Placa]]="","",VLOOKUP(FRotas[[#This Row],[Placa]],Veículos!$F:$G,2,0))</f>
        <v>Kangoo Van</v>
      </c>
      <c r="J17" s="5" t="s">
        <v>76</v>
      </c>
      <c r="K17" s="5" t="s">
        <v>121</v>
      </c>
      <c r="L17" s="5" t="s">
        <v>121</v>
      </c>
      <c r="M17" s="5" t="s">
        <v>70</v>
      </c>
      <c r="N17" s="5">
        <v>1014</v>
      </c>
      <c r="O17" s="24">
        <v>20532</v>
      </c>
      <c r="P17" s="25">
        <v>683</v>
      </c>
      <c r="Q17" s="25">
        <v>580</v>
      </c>
      <c r="R17" s="25">
        <v>6</v>
      </c>
      <c r="S17" s="25">
        <v>60</v>
      </c>
      <c r="T17" s="5" t="s">
        <v>1</v>
      </c>
      <c r="U17" s="5" t="s">
        <v>132</v>
      </c>
      <c r="V17" s="41" t="str">
        <f>IF(FRotas[[#This Row],[Placa]]="","",VLOOKUP(FRotas[[#This Row],[Placa]],Veículos!$F:$M,8,0))</f>
        <v>Próprio</v>
      </c>
    </row>
    <row r="18" spans="5:22" ht="16.95" customHeight="1" x14ac:dyDescent="0.35">
      <c r="E18" s="23">
        <v>45292</v>
      </c>
      <c r="F18" s="23" t="s">
        <v>41</v>
      </c>
      <c r="G18" s="23" t="s">
        <v>43</v>
      </c>
      <c r="H18" s="23" t="s">
        <v>89</v>
      </c>
      <c r="I18" s="39" t="str">
        <f>IF(FRotas[[#This Row],[Placa]]="","",VLOOKUP(FRotas[[#This Row],[Placa]],Veículos!$F:$G,2,0))</f>
        <v>Hyundai HR</v>
      </c>
      <c r="J18" s="5" t="s">
        <v>77</v>
      </c>
      <c r="K18" s="5" t="s">
        <v>121</v>
      </c>
      <c r="L18" s="5" t="s">
        <v>121</v>
      </c>
      <c r="M18" s="5" t="s">
        <v>70</v>
      </c>
      <c r="N18" s="5">
        <v>964</v>
      </c>
      <c r="O18" s="24">
        <v>7058</v>
      </c>
      <c r="P18" s="25">
        <v>258</v>
      </c>
      <c r="Q18" s="25">
        <v>623</v>
      </c>
      <c r="R18" s="25">
        <v>6</v>
      </c>
      <c r="S18" s="25">
        <v>50</v>
      </c>
      <c r="T18" s="5" t="s">
        <v>0</v>
      </c>
      <c r="U18" s="5"/>
      <c r="V18" s="41" t="str">
        <f>IF(FRotas[[#This Row],[Placa]]="","",VLOOKUP(FRotas[[#This Row],[Placa]],Veículos!$F:$M,8,0))</f>
        <v>Terceiro</v>
      </c>
    </row>
    <row r="19" spans="5:22" ht="16.95" customHeight="1" x14ac:dyDescent="0.35">
      <c r="E19" s="23">
        <v>45292</v>
      </c>
      <c r="F19" s="23" t="s">
        <v>40</v>
      </c>
      <c r="G19" s="23" t="s">
        <v>43</v>
      </c>
      <c r="H19" s="23" t="s">
        <v>90</v>
      </c>
      <c r="I19" s="39" t="str">
        <f>IF(FRotas[[#This Row],[Placa]]="","",VLOOKUP(FRotas[[#This Row],[Placa]],Veículos!$F:$G,2,0))</f>
        <v>Scania P320</v>
      </c>
      <c r="J19" s="5" t="s">
        <v>74</v>
      </c>
      <c r="K19" s="5" t="s">
        <v>121</v>
      </c>
      <c r="L19" s="5" t="s">
        <v>121</v>
      </c>
      <c r="M19" s="5" t="s">
        <v>73</v>
      </c>
      <c r="N19" s="5">
        <v>785</v>
      </c>
      <c r="O19" s="24">
        <v>25257</v>
      </c>
      <c r="P19" s="25">
        <v>1140</v>
      </c>
      <c r="Q19" s="25">
        <v>515</v>
      </c>
      <c r="R19" s="25">
        <v>6</v>
      </c>
      <c r="S19" s="25">
        <v>100</v>
      </c>
      <c r="T19" s="5" t="s">
        <v>0</v>
      </c>
      <c r="U19" s="5"/>
      <c r="V19" s="41" t="str">
        <f>IF(FRotas[[#This Row],[Placa]]="","",VLOOKUP(FRotas[[#This Row],[Placa]],Veículos!$F:$M,8,0))</f>
        <v>Terceiro</v>
      </c>
    </row>
    <row r="20" spans="5:22" ht="16.95" customHeight="1" x14ac:dyDescent="0.35">
      <c r="E20" s="23">
        <v>45292</v>
      </c>
      <c r="F20" s="23" t="s">
        <v>40</v>
      </c>
      <c r="G20" s="23" t="s">
        <v>44</v>
      </c>
      <c r="H20" s="23" t="s">
        <v>91</v>
      </c>
      <c r="I20" s="39" t="str">
        <f>IF(FRotas[[#This Row],[Placa]]="","",VLOOKUP(FRotas[[#This Row],[Placa]],Veículos!$F:$G,2,0))</f>
        <v>Volvo VM 270</v>
      </c>
      <c r="J20" s="5" t="s">
        <v>74</v>
      </c>
      <c r="K20" s="5" t="s">
        <v>121</v>
      </c>
      <c r="L20" s="5" t="s">
        <v>121</v>
      </c>
      <c r="M20" s="5" t="s">
        <v>70</v>
      </c>
      <c r="N20" s="5">
        <v>661</v>
      </c>
      <c r="O20" s="24">
        <v>31340</v>
      </c>
      <c r="P20" s="25">
        <v>2155</v>
      </c>
      <c r="Q20" s="25">
        <v>934</v>
      </c>
      <c r="R20" s="25">
        <v>6</v>
      </c>
      <c r="S20" s="25">
        <v>50</v>
      </c>
      <c r="T20" s="5" t="s">
        <v>1</v>
      </c>
      <c r="U20" s="5" t="s">
        <v>132</v>
      </c>
      <c r="V20" s="41" t="str">
        <f>IF(FRotas[[#This Row],[Placa]]="","",VLOOKUP(FRotas[[#This Row],[Placa]],Veículos!$F:$M,8,0))</f>
        <v>Próprio</v>
      </c>
    </row>
    <row r="21" spans="5:22" ht="16.95" customHeight="1" x14ac:dyDescent="0.35">
      <c r="E21" s="23">
        <v>45292</v>
      </c>
      <c r="F21" s="23" t="s">
        <v>42</v>
      </c>
      <c r="G21" s="23" t="s">
        <v>43</v>
      </c>
      <c r="H21" s="23" t="s">
        <v>92</v>
      </c>
      <c r="I21" s="39" t="str">
        <f>IF(FRotas[[#This Row],[Placa]]="","",VLOOKUP(FRotas[[#This Row],[Placa]],Veículos!$F:$G,2,0))</f>
        <v>Kia Bongo K2500</v>
      </c>
      <c r="J21" s="5" t="s">
        <v>77</v>
      </c>
      <c r="K21" s="5" t="s">
        <v>121</v>
      </c>
      <c r="L21" s="5" t="s">
        <v>121</v>
      </c>
      <c r="M21" s="5" t="s">
        <v>70</v>
      </c>
      <c r="N21" s="5">
        <v>1512</v>
      </c>
      <c r="O21" s="24">
        <v>6264</v>
      </c>
      <c r="P21" s="25">
        <v>1495</v>
      </c>
      <c r="Q21" s="25">
        <v>562</v>
      </c>
      <c r="R21" s="25">
        <v>6</v>
      </c>
      <c r="S21" s="25">
        <v>50</v>
      </c>
      <c r="T21" s="5" t="s">
        <v>0</v>
      </c>
      <c r="U21" s="5"/>
      <c r="V21" s="41" t="str">
        <f>IF(FRotas[[#This Row],[Placa]]="","",VLOOKUP(FRotas[[#This Row],[Placa]],Veículos!$F:$M,8,0))</f>
        <v>Terceiro</v>
      </c>
    </row>
    <row r="22" spans="5:22" ht="15" x14ac:dyDescent="0.35">
      <c r="E22" s="23">
        <v>45292</v>
      </c>
      <c r="F22" s="23" t="s">
        <v>40</v>
      </c>
      <c r="G22" s="23" t="s">
        <v>43</v>
      </c>
      <c r="H22" s="23" t="s">
        <v>93</v>
      </c>
      <c r="I22" s="39" t="str">
        <f>IF(FRotas[[#This Row],[Placa]]="","",VLOOKUP(FRotas[[#This Row],[Placa]],Veículos!$F:$G,2,0))</f>
        <v>Sprinter</v>
      </c>
      <c r="J22" s="5" t="s">
        <v>74</v>
      </c>
      <c r="K22" s="5" t="s">
        <v>121</v>
      </c>
      <c r="L22" s="5" t="s">
        <v>121</v>
      </c>
      <c r="M22" s="5" t="s">
        <v>71</v>
      </c>
      <c r="N22" s="5">
        <v>838</v>
      </c>
      <c r="O22" s="24">
        <v>27314</v>
      </c>
      <c r="P22" s="25">
        <v>1338</v>
      </c>
      <c r="Q22" s="25">
        <v>254</v>
      </c>
      <c r="R22" s="25">
        <v>6</v>
      </c>
      <c r="S22" s="25">
        <v>50</v>
      </c>
      <c r="T22" s="5" t="s">
        <v>0</v>
      </c>
      <c r="U22" s="5"/>
      <c r="V22" s="41" t="str">
        <f>IF(FRotas[[#This Row],[Placa]]="","",VLOOKUP(FRotas[[#This Row],[Placa]],Veículos!$F:$M,8,0))</f>
        <v>Terceiro</v>
      </c>
    </row>
    <row r="23" spans="5:22" ht="15" x14ac:dyDescent="0.35">
      <c r="E23" s="23">
        <v>45292</v>
      </c>
      <c r="F23" s="23" t="s">
        <v>41</v>
      </c>
      <c r="G23" s="23" t="s">
        <v>45</v>
      </c>
      <c r="H23" s="23" t="s">
        <v>94</v>
      </c>
      <c r="I23" s="39" t="str">
        <f>IF(FRotas[[#This Row],[Placa]]="","",VLOOKUP(FRotas[[#This Row],[Placa]],Veículos!$F:$G,2,0))</f>
        <v>Fiorino</v>
      </c>
      <c r="J23" s="5" t="s">
        <v>75</v>
      </c>
      <c r="K23" s="5" t="s">
        <v>122</v>
      </c>
      <c r="L23" s="5" t="s">
        <v>122</v>
      </c>
      <c r="M23" s="5" t="s">
        <v>72</v>
      </c>
      <c r="N23" s="5">
        <v>1545</v>
      </c>
      <c r="O23" s="24">
        <v>12879</v>
      </c>
      <c r="P23" s="25">
        <v>711</v>
      </c>
      <c r="Q23" s="25">
        <v>708</v>
      </c>
      <c r="R23" s="25">
        <v>6</v>
      </c>
      <c r="S23" s="25">
        <v>60</v>
      </c>
      <c r="T23" s="5" t="s">
        <v>0</v>
      </c>
      <c r="U23" s="5"/>
      <c r="V23" s="41" t="str">
        <f>IF(FRotas[[#This Row],[Placa]]="","",VLOOKUP(FRotas[[#This Row],[Placa]],Veículos!$F:$M,8,0))</f>
        <v>Próprio</v>
      </c>
    </row>
    <row r="24" spans="5:22" ht="15" x14ac:dyDescent="0.35">
      <c r="E24" s="23">
        <v>45323</v>
      </c>
      <c r="F24" s="23" t="s">
        <v>40</v>
      </c>
      <c r="G24" s="23" t="s">
        <v>43</v>
      </c>
      <c r="H24" s="23" t="s">
        <v>95</v>
      </c>
      <c r="I24" s="39" t="str">
        <f>IF(FRotas[[#This Row],[Placa]]="","",VLOOKUP(FRotas[[#This Row],[Placa]],Veículos!$F:$G,2,0))</f>
        <v>Fiat 147</v>
      </c>
      <c r="J24" s="5" t="s">
        <v>77</v>
      </c>
      <c r="K24" s="5" t="s">
        <v>122</v>
      </c>
      <c r="L24" s="5" t="s">
        <v>122</v>
      </c>
      <c r="M24" s="5" t="s">
        <v>73</v>
      </c>
      <c r="N24" s="5">
        <v>1582</v>
      </c>
      <c r="O24" s="24">
        <v>5136</v>
      </c>
      <c r="P24" s="25">
        <v>314</v>
      </c>
      <c r="Q24" s="25">
        <v>407</v>
      </c>
      <c r="R24" s="25">
        <v>6</v>
      </c>
      <c r="S24" s="25">
        <v>60</v>
      </c>
      <c r="T24" s="5" t="s">
        <v>0</v>
      </c>
      <c r="U24" s="5"/>
      <c r="V24" s="41" t="str">
        <f>IF(FRotas[[#This Row],[Placa]]="","",VLOOKUP(FRotas[[#This Row],[Placa]],Veículos!$F:$M,8,0))</f>
        <v>Terceiro</v>
      </c>
    </row>
    <row r="25" spans="5:22" ht="15" x14ac:dyDescent="0.35">
      <c r="E25" s="23">
        <v>45292</v>
      </c>
      <c r="F25" s="23" t="s">
        <v>40</v>
      </c>
      <c r="G25" s="23" t="s">
        <v>43</v>
      </c>
      <c r="H25" s="23" t="s">
        <v>96</v>
      </c>
      <c r="I25" s="39" t="str">
        <f>IF(FRotas[[#This Row],[Placa]]="","",VLOOKUP(FRotas[[#This Row],[Placa]],Veículos!$F:$G,2,0))</f>
        <v>Celta</v>
      </c>
      <c r="J25" s="5" t="s">
        <v>74</v>
      </c>
      <c r="K25" s="5" t="s">
        <v>122</v>
      </c>
      <c r="L25" s="5" t="s">
        <v>122</v>
      </c>
      <c r="M25" s="5" t="s">
        <v>70</v>
      </c>
      <c r="N25" s="5">
        <v>1358</v>
      </c>
      <c r="O25" s="24">
        <v>14637</v>
      </c>
      <c r="P25" s="25">
        <v>1896</v>
      </c>
      <c r="Q25" s="25">
        <v>854</v>
      </c>
      <c r="R25" s="25">
        <v>6</v>
      </c>
      <c r="S25" s="25">
        <v>70</v>
      </c>
      <c r="T25" s="5" t="s">
        <v>1</v>
      </c>
      <c r="U25" s="5" t="s">
        <v>132</v>
      </c>
      <c r="V25" s="41" t="str">
        <f>IF(FRotas[[#This Row],[Placa]]="","",VLOOKUP(FRotas[[#This Row],[Placa]],Veículos!$F:$M,8,0))</f>
        <v>Terceiro</v>
      </c>
    </row>
    <row r="26" spans="5:22" ht="15" x14ac:dyDescent="0.35">
      <c r="E26" s="23">
        <v>45292</v>
      </c>
      <c r="F26" s="23" t="s">
        <v>40</v>
      </c>
      <c r="G26" s="23" t="s">
        <v>44</v>
      </c>
      <c r="H26" s="23" t="s">
        <v>97</v>
      </c>
      <c r="I26" s="39" t="str">
        <f>IF(FRotas[[#This Row],[Placa]]="","",VLOOKUP(FRotas[[#This Row],[Placa]],Veículos!$F:$G,2,0))</f>
        <v>Agile</v>
      </c>
      <c r="J26" s="5" t="s">
        <v>74</v>
      </c>
      <c r="K26" s="5" t="s">
        <v>122</v>
      </c>
      <c r="L26" s="5" t="s">
        <v>122</v>
      </c>
      <c r="M26" s="5" t="s">
        <v>71</v>
      </c>
      <c r="N26" s="5">
        <v>1327</v>
      </c>
      <c r="O26" s="24">
        <v>13285</v>
      </c>
      <c r="P26" s="25">
        <v>207</v>
      </c>
      <c r="Q26" s="25">
        <v>796</v>
      </c>
      <c r="R26" s="25">
        <v>6</v>
      </c>
      <c r="S26" s="25">
        <v>60</v>
      </c>
      <c r="T26" s="5" t="s">
        <v>1</v>
      </c>
      <c r="U26" s="5" t="s">
        <v>132</v>
      </c>
      <c r="V26" s="41" t="str">
        <f>IF(FRotas[[#This Row],[Placa]]="","",VLOOKUP(FRotas[[#This Row],[Placa]],Veículos!$F:$M,8,0))</f>
        <v>Próprio</v>
      </c>
    </row>
    <row r="27" spans="5:22" ht="15" x14ac:dyDescent="0.35">
      <c r="E27" s="23">
        <v>45292</v>
      </c>
      <c r="F27" s="23" t="s">
        <v>41</v>
      </c>
      <c r="G27" s="23" t="s">
        <v>43</v>
      </c>
      <c r="H27" s="23" t="s">
        <v>98</v>
      </c>
      <c r="I27" s="39" t="str">
        <f>IF(FRotas[[#This Row],[Placa]]="","",VLOOKUP(FRotas[[#This Row],[Placa]],Veículos!$F:$G,2,0))</f>
        <v>Civic</v>
      </c>
      <c r="J27" s="5" t="s">
        <v>75</v>
      </c>
      <c r="K27" s="5" t="s">
        <v>123</v>
      </c>
      <c r="L27" s="5" t="s">
        <v>123</v>
      </c>
      <c r="M27" s="5" t="s">
        <v>72</v>
      </c>
      <c r="N27" s="5">
        <v>1596</v>
      </c>
      <c r="O27" s="24">
        <v>26096</v>
      </c>
      <c r="P27" s="25">
        <v>894</v>
      </c>
      <c r="Q27" s="25">
        <v>827</v>
      </c>
      <c r="R27" s="25">
        <v>6</v>
      </c>
      <c r="S27" s="25">
        <v>50</v>
      </c>
      <c r="T27" s="5" t="s">
        <v>0</v>
      </c>
      <c r="U27" s="5"/>
      <c r="V27" s="41" t="str">
        <f>IF(FRotas[[#This Row],[Placa]]="","",VLOOKUP(FRotas[[#This Row],[Placa]],Veículos!$F:$M,8,0))</f>
        <v>Terceiro</v>
      </c>
    </row>
    <row r="28" spans="5:22" ht="14.4" customHeight="1" x14ac:dyDescent="0.35">
      <c r="E28" s="23">
        <v>45323</v>
      </c>
      <c r="F28" s="23" t="s">
        <v>40</v>
      </c>
      <c r="G28" s="23" t="s">
        <v>43</v>
      </c>
      <c r="H28" s="23" t="s">
        <v>46</v>
      </c>
      <c r="I28" s="39" t="str">
        <f>IF(FRotas[[#This Row],[Placa]]="","",VLOOKUP(FRotas[[#This Row],[Placa]],Veículos!$F:$G,2,0))</f>
        <v>Caminhão 1</v>
      </c>
      <c r="J28" s="5" t="s">
        <v>76</v>
      </c>
      <c r="K28" s="5" t="s">
        <v>121</v>
      </c>
      <c r="L28" s="5" t="s">
        <v>121</v>
      </c>
      <c r="M28" s="5" t="s">
        <v>73</v>
      </c>
      <c r="N28" s="5">
        <v>1551</v>
      </c>
      <c r="O28" s="24">
        <v>5922</v>
      </c>
      <c r="P28" s="25">
        <v>2407</v>
      </c>
      <c r="Q28" s="25">
        <v>692</v>
      </c>
      <c r="R28" s="25">
        <v>6</v>
      </c>
      <c r="S28" s="25">
        <v>100</v>
      </c>
      <c r="T28" s="5" t="s">
        <v>0</v>
      </c>
      <c r="U28" s="5"/>
      <c r="V28" s="41" t="str">
        <f>IF(FRotas[[#This Row],[Placa]]="","",VLOOKUP(FRotas[[#This Row],[Placa]],Veículos!$F:$M,8,0))</f>
        <v>Terceiro</v>
      </c>
    </row>
    <row r="29" spans="5:22" ht="14.4" customHeight="1" x14ac:dyDescent="0.35">
      <c r="E29" s="23">
        <v>45323</v>
      </c>
      <c r="F29" s="23" t="s">
        <v>40</v>
      </c>
      <c r="G29" s="23" t="s">
        <v>43</v>
      </c>
      <c r="H29" s="23" t="s">
        <v>48</v>
      </c>
      <c r="I29" s="39" t="str">
        <f>IF(FRotas[[#This Row],[Placa]]="","",VLOOKUP(FRotas[[#This Row],[Placa]],Veículos!$F:$G,2,0))</f>
        <v>Van</v>
      </c>
      <c r="J29" s="5" t="s">
        <v>77</v>
      </c>
      <c r="K29" s="5" t="s">
        <v>121</v>
      </c>
      <c r="L29" s="5" t="s">
        <v>121</v>
      </c>
      <c r="M29" s="5" t="s">
        <v>71</v>
      </c>
      <c r="N29" s="5">
        <v>860</v>
      </c>
      <c r="O29" s="24">
        <v>18770</v>
      </c>
      <c r="P29" s="25">
        <v>908</v>
      </c>
      <c r="Q29" s="25">
        <v>839</v>
      </c>
      <c r="R29" s="25">
        <v>6</v>
      </c>
      <c r="S29" s="25">
        <v>50</v>
      </c>
      <c r="T29" s="5" t="s">
        <v>1</v>
      </c>
      <c r="U29" s="5" t="s">
        <v>132</v>
      </c>
      <c r="V29" s="41" t="str">
        <f>IF(FRotas[[#This Row],[Placa]]="","",VLOOKUP(FRotas[[#This Row],[Placa]],Veículos!$F:$M,8,0))</f>
        <v>Próprio</v>
      </c>
    </row>
    <row r="30" spans="5:22" ht="14.4" customHeight="1" x14ac:dyDescent="0.35">
      <c r="E30" s="23">
        <v>45323</v>
      </c>
      <c r="F30" s="23" t="s">
        <v>42</v>
      </c>
      <c r="G30" s="23" t="s">
        <v>44</v>
      </c>
      <c r="H30" s="23" t="s">
        <v>50</v>
      </c>
      <c r="I30" s="39" t="str">
        <f>IF(FRotas[[#This Row],[Placa]]="","",VLOOKUP(FRotas[[#This Row],[Placa]],Veículos!$F:$G,2,0))</f>
        <v>Caminhão 2</v>
      </c>
      <c r="J30" s="5" t="s">
        <v>74</v>
      </c>
      <c r="K30" s="5" t="s">
        <v>121</v>
      </c>
      <c r="L30" s="5" t="s">
        <v>121</v>
      </c>
      <c r="M30" s="5" t="s">
        <v>70</v>
      </c>
      <c r="N30" s="5">
        <v>1384</v>
      </c>
      <c r="O30" s="24">
        <v>24867</v>
      </c>
      <c r="P30" s="25">
        <v>2692</v>
      </c>
      <c r="Q30" s="25">
        <v>991</v>
      </c>
      <c r="R30" s="25">
        <v>6</v>
      </c>
      <c r="S30" s="25">
        <v>50</v>
      </c>
      <c r="T30" s="5" t="s">
        <v>0</v>
      </c>
      <c r="U30" s="5"/>
      <c r="V30" s="41" t="str">
        <f>IF(FRotas[[#This Row],[Placa]]="","",VLOOKUP(FRotas[[#This Row],[Placa]],Veículos!$F:$M,8,0))</f>
        <v>Terceiro</v>
      </c>
    </row>
    <row r="31" spans="5:22" ht="14.4" customHeight="1" x14ac:dyDescent="0.35">
      <c r="E31" s="23">
        <v>45323</v>
      </c>
      <c r="F31" s="23" t="s">
        <v>40</v>
      </c>
      <c r="G31" s="23" t="s">
        <v>43</v>
      </c>
      <c r="H31" s="23" t="s">
        <v>78</v>
      </c>
      <c r="I31" s="39" t="str">
        <f>IF(FRotas[[#This Row],[Placa]]="","",VLOOKUP(FRotas[[#This Row],[Placa]],Veículos!$F:$G,2,0))</f>
        <v>SAVEIRO</v>
      </c>
      <c r="J31" s="5" t="s">
        <v>74</v>
      </c>
      <c r="K31" s="5" t="s">
        <v>121</v>
      </c>
      <c r="L31" s="5" t="s">
        <v>121</v>
      </c>
      <c r="M31" s="5" t="s">
        <v>71</v>
      </c>
      <c r="N31" s="5">
        <v>1065</v>
      </c>
      <c r="O31" s="24">
        <v>21709</v>
      </c>
      <c r="P31" s="25">
        <v>335</v>
      </c>
      <c r="Q31" s="25">
        <v>354</v>
      </c>
      <c r="R31" s="25">
        <v>6</v>
      </c>
      <c r="S31" s="25">
        <v>50</v>
      </c>
      <c r="T31" s="5" t="s">
        <v>0</v>
      </c>
      <c r="U31" s="5"/>
      <c r="V31" s="41" t="str">
        <f>IF(FRotas[[#This Row],[Placa]]="","",VLOOKUP(FRotas[[#This Row],[Placa]],Veículos!$F:$M,8,0))</f>
        <v>Terceiro</v>
      </c>
    </row>
    <row r="32" spans="5:22" ht="14.4" customHeight="1" x14ac:dyDescent="0.35">
      <c r="E32" s="23">
        <v>45323</v>
      </c>
      <c r="F32" s="23" t="s">
        <v>41</v>
      </c>
      <c r="G32" s="23" t="s">
        <v>43</v>
      </c>
      <c r="H32" s="23" t="s">
        <v>79</v>
      </c>
      <c r="I32" s="39" t="str">
        <f>IF(FRotas[[#This Row],[Placa]]="","",VLOOKUP(FRotas[[#This Row],[Placa]],Veículos!$F:$G,2,0))</f>
        <v>STRADA</v>
      </c>
      <c r="J32" s="5" t="s">
        <v>77</v>
      </c>
      <c r="K32" s="5" t="s">
        <v>121</v>
      </c>
      <c r="L32" s="5" t="s">
        <v>121</v>
      </c>
      <c r="M32" s="5" t="s">
        <v>70</v>
      </c>
      <c r="N32" s="5">
        <v>1556</v>
      </c>
      <c r="O32" s="24">
        <v>9761</v>
      </c>
      <c r="P32" s="25">
        <v>1615</v>
      </c>
      <c r="Q32" s="25">
        <v>681</v>
      </c>
      <c r="R32" s="25">
        <v>6</v>
      </c>
      <c r="S32" s="25">
        <v>60</v>
      </c>
      <c r="T32" s="5" t="s">
        <v>0</v>
      </c>
      <c r="U32" s="5"/>
      <c r="V32" s="41" t="str">
        <f>IF(FRotas[[#This Row],[Placa]]="","",VLOOKUP(FRotas[[#This Row],[Placa]],Veículos!$F:$M,8,0))</f>
        <v>Próprio</v>
      </c>
    </row>
    <row r="33" spans="5:22" ht="14.4" customHeight="1" x14ac:dyDescent="0.35">
      <c r="E33" s="23">
        <v>45323</v>
      </c>
      <c r="F33" s="23" t="s">
        <v>40</v>
      </c>
      <c r="G33" s="23" t="s">
        <v>45</v>
      </c>
      <c r="H33" s="23" t="s">
        <v>80</v>
      </c>
      <c r="I33" s="39" t="str">
        <f>IF(FRotas[[#This Row],[Placa]]="","",VLOOKUP(FRotas[[#This Row],[Placa]],Veículos!$F:$G,2,0))</f>
        <v>CAMINHÃO</v>
      </c>
      <c r="J33" s="5" t="s">
        <v>74</v>
      </c>
      <c r="K33" s="5" t="s">
        <v>121</v>
      </c>
      <c r="L33" s="5" t="s">
        <v>121</v>
      </c>
      <c r="M33" s="5" t="s">
        <v>72</v>
      </c>
      <c r="N33" s="5">
        <v>1571</v>
      </c>
      <c r="O33" s="24">
        <v>5191</v>
      </c>
      <c r="P33" s="25">
        <v>501</v>
      </c>
      <c r="Q33" s="25">
        <v>829</v>
      </c>
      <c r="R33" s="25">
        <v>6</v>
      </c>
      <c r="S33" s="25">
        <v>60</v>
      </c>
      <c r="T33" s="5" t="s">
        <v>0</v>
      </c>
      <c r="U33" s="5"/>
      <c r="V33" s="41" t="str">
        <f>IF(FRotas[[#This Row],[Placa]]="","",VLOOKUP(FRotas[[#This Row],[Placa]],Veículos!$F:$M,8,0))</f>
        <v>Terceiro</v>
      </c>
    </row>
    <row r="34" spans="5:22" ht="14.4" customHeight="1" x14ac:dyDescent="0.35">
      <c r="E34" s="23">
        <v>45323</v>
      </c>
      <c r="F34" s="23" t="s">
        <v>40</v>
      </c>
      <c r="G34" s="23" t="s">
        <v>43</v>
      </c>
      <c r="H34" s="23" t="s">
        <v>81</v>
      </c>
      <c r="I34" s="39" t="str">
        <f>IF(FRotas[[#This Row],[Placa]]="","",VLOOKUP(FRotas[[#This Row],[Placa]],Veículos!$F:$G,2,0))</f>
        <v>Kombi</v>
      </c>
      <c r="J34" s="5" t="s">
        <v>75</v>
      </c>
      <c r="K34" s="5" t="s">
        <v>121</v>
      </c>
      <c r="L34" s="5" t="s">
        <v>121</v>
      </c>
      <c r="M34" s="5" t="s">
        <v>70</v>
      </c>
      <c r="N34" s="5">
        <v>1552</v>
      </c>
      <c r="O34" s="24">
        <v>15703</v>
      </c>
      <c r="P34" s="25">
        <v>269</v>
      </c>
      <c r="Q34" s="25">
        <v>382</v>
      </c>
      <c r="R34" s="25">
        <v>6</v>
      </c>
      <c r="S34" s="25">
        <v>70</v>
      </c>
      <c r="T34" s="5" t="s">
        <v>1</v>
      </c>
      <c r="U34" s="5" t="s">
        <v>133</v>
      </c>
      <c r="V34" s="41" t="str">
        <f>IF(FRotas[[#This Row],[Placa]]="","",VLOOKUP(FRotas[[#This Row],[Placa]],Veículos!$F:$M,8,0))</f>
        <v>Terceiro</v>
      </c>
    </row>
    <row r="35" spans="5:22" ht="14.4" customHeight="1" x14ac:dyDescent="0.35">
      <c r="E35" s="23">
        <v>45323</v>
      </c>
      <c r="F35" s="23" t="s">
        <v>40</v>
      </c>
      <c r="G35" s="23" t="s">
        <v>43</v>
      </c>
      <c r="H35" s="23" t="s">
        <v>82</v>
      </c>
      <c r="I35" s="39" t="str">
        <f>IF(FRotas[[#This Row],[Placa]]="","",VLOOKUP(FRotas[[#This Row],[Placa]],Veículos!$F:$G,2,0))</f>
        <v>Golf</v>
      </c>
      <c r="J35" s="5" t="s">
        <v>77</v>
      </c>
      <c r="K35" s="5" t="s">
        <v>121</v>
      </c>
      <c r="L35" s="5" t="s">
        <v>121</v>
      </c>
      <c r="M35" s="5" t="s">
        <v>70</v>
      </c>
      <c r="N35" s="5">
        <v>890</v>
      </c>
      <c r="O35" s="24">
        <v>5397</v>
      </c>
      <c r="P35" s="25">
        <v>1375</v>
      </c>
      <c r="Q35" s="25">
        <v>771</v>
      </c>
      <c r="R35" s="25">
        <v>6</v>
      </c>
      <c r="S35" s="25">
        <v>60</v>
      </c>
      <c r="T35" s="5" t="s">
        <v>1</v>
      </c>
      <c r="U35" s="5" t="s">
        <v>133</v>
      </c>
      <c r="V35" s="41" t="str">
        <f>IF(FRotas[[#This Row],[Placa]]="","",VLOOKUP(FRotas[[#This Row],[Placa]],Veículos!$F:$M,8,0))</f>
        <v>Próprio</v>
      </c>
    </row>
    <row r="36" spans="5:22" ht="14.4" customHeight="1" x14ac:dyDescent="0.35">
      <c r="E36" s="23">
        <v>45323</v>
      </c>
      <c r="F36" s="23" t="s">
        <v>41</v>
      </c>
      <c r="G36" s="23" t="s">
        <v>44</v>
      </c>
      <c r="H36" s="23" t="s">
        <v>83</v>
      </c>
      <c r="I36" s="39" t="str">
        <f>IF(FRotas[[#This Row],[Placa]]="","",VLOOKUP(FRotas[[#This Row],[Placa]],Veículos!$F:$G,2,0))</f>
        <v>Furgão</v>
      </c>
      <c r="J36" s="5" t="s">
        <v>74</v>
      </c>
      <c r="K36" s="5" t="s">
        <v>121</v>
      </c>
      <c r="L36" s="5" t="s">
        <v>121</v>
      </c>
      <c r="M36" s="5" t="s">
        <v>73</v>
      </c>
      <c r="N36" s="5">
        <v>833</v>
      </c>
      <c r="O36" s="24">
        <v>33341</v>
      </c>
      <c r="P36" s="25">
        <v>2792</v>
      </c>
      <c r="Q36" s="25">
        <v>226</v>
      </c>
      <c r="R36" s="25">
        <v>6</v>
      </c>
      <c r="S36" s="25">
        <v>50</v>
      </c>
      <c r="T36" s="5" t="s">
        <v>0</v>
      </c>
      <c r="U36" s="5"/>
      <c r="V36" s="41" t="str">
        <f>IF(FRotas[[#This Row],[Placa]]="","",VLOOKUP(FRotas[[#This Row],[Placa]],Veículos!$F:$M,8,0))</f>
        <v>Terceiro</v>
      </c>
    </row>
    <row r="37" spans="5:22" ht="14.4" customHeight="1" x14ac:dyDescent="0.35">
      <c r="E37" s="23">
        <v>45323</v>
      </c>
      <c r="F37" s="23" t="s">
        <v>40</v>
      </c>
      <c r="G37" s="23" t="s">
        <v>43</v>
      </c>
      <c r="H37" s="23" t="s">
        <v>84</v>
      </c>
      <c r="I37" s="39" t="str">
        <f>IF(FRotas[[#This Row],[Placa]]="","",VLOOKUP(FRotas[[#This Row],[Placa]],Veículos!$F:$G,2,0))</f>
        <v>Caminhão Baú</v>
      </c>
      <c r="J37" s="5" t="s">
        <v>74</v>
      </c>
      <c r="K37" s="5" t="s">
        <v>121</v>
      </c>
      <c r="L37" s="5" t="s">
        <v>121</v>
      </c>
      <c r="M37" s="5" t="s">
        <v>70</v>
      </c>
      <c r="N37" s="5">
        <v>1281</v>
      </c>
      <c r="O37" s="24">
        <v>4653</v>
      </c>
      <c r="P37" s="25">
        <v>1665</v>
      </c>
      <c r="Q37" s="25">
        <v>468</v>
      </c>
      <c r="R37" s="25">
        <v>6</v>
      </c>
      <c r="S37" s="25">
        <v>100</v>
      </c>
      <c r="T37" s="5" t="s">
        <v>0</v>
      </c>
      <c r="U37" s="5"/>
      <c r="V37" s="41" t="str">
        <f>IF(FRotas[[#This Row],[Placa]]="","",VLOOKUP(FRotas[[#This Row],[Placa]],Veículos!$F:$M,8,0))</f>
        <v>Terceiro</v>
      </c>
    </row>
    <row r="38" spans="5:22" ht="14.4" customHeight="1" x14ac:dyDescent="0.35">
      <c r="E38" s="23">
        <v>45323</v>
      </c>
      <c r="F38" s="23" t="s">
        <v>40</v>
      </c>
      <c r="G38" s="23" t="s">
        <v>43</v>
      </c>
      <c r="H38" s="23" t="s">
        <v>85</v>
      </c>
      <c r="I38" s="39" t="str">
        <f>IF(FRotas[[#This Row],[Placa]]="","",VLOOKUP(FRotas[[#This Row],[Placa]],Veículos!$F:$G,2,0))</f>
        <v>Caminhão tanque</v>
      </c>
      <c r="J38" s="5" t="s">
        <v>75</v>
      </c>
      <c r="K38" s="5" t="s">
        <v>121</v>
      </c>
      <c r="L38" s="5" t="s">
        <v>121</v>
      </c>
      <c r="M38" s="5" t="s">
        <v>70</v>
      </c>
      <c r="N38" s="5">
        <v>1686</v>
      </c>
      <c r="O38" s="24">
        <v>13441</v>
      </c>
      <c r="P38" s="25">
        <v>2568</v>
      </c>
      <c r="Q38" s="25">
        <v>817</v>
      </c>
      <c r="R38" s="25">
        <v>6</v>
      </c>
      <c r="S38" s="25">
        <v>50</v>
      </c>
      <c r="T38" s="5" t="s">
        <v>1</v>
      </c>
      <c r="U38" s="5" t="s">
        <v>133</v>
      </c>
      <c r="V38" s="41" t="str">
        <f>IF(FRotas[[#This Row],[Placa]]="","",VLOOKUP(FRotas[[#This Row],[Placa]],Veículos!$F:$M,8,0))</f>
        <v>Próprio</v>
      </c>
    </row>
    <row r="39" spans="5:22" ht="14.4" customHeight="1" x14ac:dyDescent="0.35">
      <c r="E39" s="23">
        <v>45323</v>
      </c>
      <c r="F39" s="23" t="s">
        <v>42</v>
      </c>
      <c r="G39" s="23" t="s">
        <v>43</v>
      </c>
      <c r="H39" s="23" t="s">
        <v>86</v>
      </c>
      <c r="I39" s="39" t="str">
        <f>IF(FRotas[[#This Row],[Placa]]="","",VLOOKUP(FRotas[[#This Row],[Placa]],Veículos!$F:$G,2,0))</f>
        <v>Saveiro 2</v>
      </c>
      <c r="J39" s="5" t="s">
        <v>76</v>
      </c>
      <c r="K39" s="5" t="s">
        <v>121</v>
      </c>
      <c r="L39" s="5" t="s">
        <v>121</v>
      </c>
      <c r="M39" s="5" t="s">
        <v>71</v>
      </c>
      <c r="N39" s="5">
        <v>1147</v>
      </c>
      <c r="O39" s="24">
        <v>11095</v>
      </c>
      <c r="P39" s="25">
        <v>2027</v>
      </c>
      <c r="Q39" s="25">
        <v>340</v>
      </c>
      <c r="R39" s="25">
        <v>6</v>
      </c>
      <c r="S39" s="25">
        <v>50</v>
      </c>
      <c r="T39" s="5" t="s">
        <v>0</v>
      </c>
      <c r="U39" s="5"/>
      <c r="V39" s="41" t="str">
        <f>IF(FRotas[[#This Row],[Placa]]="","",VLOOKUP(FRotas[[#This Row],[Placa]],Veículos!$F:$M,8,0))</f>
        <v>Terceiro</v>
      </c>
    </row>
    <row r="40" spans="5:22" ht="14.4" customHeight="1" x14ac:dyDescent="0.35">
      <c r="E40" s="23">
        <v>45323</v>
      </c>
      <c r="F40" s="23" t="s">
        <v>40</v>
      </c>
      <c r="G40" s="23" t="s">
        <v>44</v>
      </c>
      <c r="H40" s="23" t="s">
        <v>87</v>
      </c>
      <c r="I40" s="39" t="str">
        <f>IF(FRotas[[#This Row],[Placa]]="","",VLOOKUP(FRotas[[#This Row],[Placa]],Veículos!$F:$G,2,0))</f>
        <v>Montana</v>
      </c>
      <c r="J40" s="5" t="s">
        <v>77</v>
      </c>
      <c r="K40" s="5" t="s">
        <v>121</v>
      </c>
      <c r="L40" s="5" t="s">
        <v>121</v>
      </c>
      <c r="M40" s="5" t="s">
        <v>72</v>
      </c>
      <c r="N40" s="5">
        <v>693</v>
      </c>
      <c r="O40" s="24">
        <v>11941</v>
      </c>
      <c r="P40" s="25">
        <v>484</v>
      </c>
      <c r="Q40" s="25">
        <v>695</v>
      </c>
      <c r="R40" s="25">
        <v>6</v>
      </c>
      <c r="S40" s="25">
        <v>50</v>
      </c>
      <c r="T40" s="5" t="s">
        <v>0</v>
      </c>
      <c r="U40" s="5"/>
      <c r="V40" s="41" t="str">
        <f>IF(FRotas[[#This Row],[Placa]]="","",VLOOKUP(FRotas[[#This Row],[Placa]],Veículos!$F:$M,8,0))</f>
        <v>Terceiro</v>
      </c>
    </row>
    <row r="41" spans="5:22" ht="14.4" customHeight="1" x14ac:dyDescent="0.35">
      <c r="E41" s="23">
        <v>45323</v>
      </c>
      <c r="F41" s="23" t="s">
        <v>41</v>
      </c>
      <c r="G41" s="23" t="s">
        <v>43</v>
      </c>
      <c r="H41" s="23" t="s">
        <v>88</v>
      </c>
      <c r="I41" s="39" t="str">
        <f>IF(FRotas[[#This Row],[Placa]]="","",VLOOKUP(FRotas[[#This Row],[Placa]],Veículos!$F:$G,2,0))</f>
        <v>Kangoo Van</v>
      </c>
      <c r="J41" s="5" t="s">
        <v>74</v>
      </c>
      <c r="K41" s="5" t="s">
        <v>121</v>
      </c>
      <c r="L41" s="5" t="s">
        <v>121</v>
      </c>
      <c r="M41" s="5" t="s">
        <v>73</v>
      </c>
      <c r="N41" s="5">
        <v>1534</v>
      </c>
      <c r="O41" s="24">
        <v>17353</v>
      </c>
      <c r="P41" s="25">
        <v>2220</v>
      </c>
      <c r="Q41" s="25">
        <v>510</v>
      </c>
      <c r="R41" s="25">
        <v>6</v>
      </c>
      <c r="S41" s="25">
        <v>60</v>
      </c>
      <c r="T41" s="5" t="s">
        <v>0</v>
      </c>
      <c r="U41" s="5"/>
      <c r="V41" s="41" t="str">
        <f>IF(FRotas[[#This Row],[Placa]]="","",VLOOKUP(FRotas[[#This Row],[Placa]],Veículos!$F:$M,8,0))</f>
        <v>Próprio</v>
      </c>
    </row>
    <row r="42" spans="5:22" ht="14.4" customHeight="1" x14ac:dyDescent="0.35">
      <c r="E42" s="23">
        <v>45323</v>
      </c>
      <c r="F42" s="23" t="s">
        <v>40</v>
      </c>
      <c r="G42" s="23" t="s">
        <v>43</v>
      </c>
      <c r="H42" s="23" t="s">
        <v>89</v>
      </c>
      <c r="I42" s="39" t="str">
        <f>IF(FRotas[[#This Row],[Placa]]="","",VLOOKUP(FRotas[[#This Row],[Placa]],Veículos!$F:$G,2,0))</f>
        <v>Hyundai HR</v>
      </c>
      <c r="J42" s="5" t="s">
        <v>74</v>
      </c>
      <c r="K42" s="5" t="s">
        <v>121</v>
      </c>
      <c r="L42" s="5" t="s">
        <v>121</v>
      </c>
      <c r="M42" s="5" t="s">
        <v>70</v>
      </c>
      <c r="N42" s="5">
        <v>999</v>
      </c>
      <c r="O42" s="24">
        <v>19250</v>
      </c>
      <c r="P42" s="25">
        <v>973</v>
      </c>
      <c r="Q42" s="25">
        <v>223</v>
      </c>
      <c r="R42" s="25">
        <v>6</v>
      </c>
      <c r="S42" s="25">
        <v>60</v>
      </c>
      <c r="T42" s="5" t="s">
        <v>0</v>
      </c>
      <c r="U42" s="5"/>
      <c r="V42" s="41" t="str">
        <f>IF(FRotas[[#This Row],[Placa]]="","",VLOOKUP(FRotas[[#This Row],[Placa]],Veículos!$F:$M,8,0))</f>
        <v>Terceiro</v>
      </c>
    </row>
    <row r="43" spans="5:22" ht="14.4" customHeight="1" x14ac:dyDescent="0.35">
      <c r="E43" s="23">
        <v>45323</v>
      </c>
      <c r="F43" s="23" t="s">
        <v>40</v>
      </c>
      <c r="G43" s="23" t="s">
        <v>45</v>
      </c>
      <c r="H43" s="23" t="s">
        <v>90</v>
      </c>
      <c r="I43" s="39" t="str">
        <f>IF(FRotas[[#This Row],[Placa]]="","",VLOOKUP(FRotas[[#This Row],[Placa]],Veículos!$F:$G,2,0))</f>
        <v>Scania P320</v>
      </c>
      <c r="J43" s="5" t="s">
        <v>77</v>
      </c>
      <c r="K43" s="5" t="s">
        <v>121</v>
      </c>
      <c r="L43" s="5" t="s">
        <v>121</v>
      </c>
      <c r="M43" s="5" t="s">
        <v>71</v>
      </c>
      <c r="N43" s="5">
        <v>1168</v>
      </c>
      <c r="O43" s="24">
        <v>21001</v>
      </c>
      <c r="P43" s="25">
        <v>2458</v>
      </c>
      <c r="Q43" s="25">
        <v>892</v>
      </c>
      <c r="R43" s="25">
        <v>6</v>
      </c>
      <c r="S43" s="25">
        <v>70</v>
      </c>
      <c r="T43" s="5" t="s">
        <v>1</v>
      </c>
      <c r="U43" s="5" t="s">
        <v>133</v>
      </c>
      <c r="V43" s="41" t="str">
        <f>IF(FRotas[[#This Row],[Placa]]="","",VLOOKUP(FRotas[[#This Row],[Placa]],Veículos!$F:$M,8,0))</f>
        <v>Terceiro</v>
      </c>
    </row>
    <row r="44" spans="5:22" ht="14.4" customHeight="1" x14ac:dyDescent="0.35">
      <c r="E44" s="23">
        <v>45323</v>
      </c>
      <c r="F44" s="23" t="s">
        <v>40</v>
      </c>
      <c r="G44" s="23" t="s">
        <v>43</v>
      </c>
      <c r="H44" s="23" t="s">
        <v>91</v>
      </c>
      <c r="I44" s="39" t="str">
        <f>IF(FRotas[[#This Row],[Placa]]="","",VLOOKUP(FRotas[[#This Row],[Placa]],Veículos!$F:$G,2,0))</f>
        <v>Volvo VM 270</v>
      </c>
      <c r="J44" s="5" t="s">
        <v>74</v>
      </c>
      <c r="K44" s="5" t="s">
        <v>121</v>
      </c>
      <c r="L44" s="5" t="s">
        <v>121</v>
      </c>
      <c r="M44" s="5" t="s">
        <v>72</v>
      </c>
      <c r="N44" s="5">
        <v>887</v>
      </c>
      <c r="O44" s="24">
        <v>26792</v>
      </c>
      <c r="P44" s="25">
        <v>111</v>
      </c>
      <c r="Q44" s="25">
        <v>946</v>
      </c>
      <c r="R44" s="25">
        <v>6</v>
      </c>
      <c r="S44" s="25">
        <v>60</v>
      </c>
      <c r="T44" s="5" t="s">
        <v>1</v>
      </c>
      <c r="U44" s="5" t="s">
        <v>133</v>
      </c>
      <c r="V44" s="41" t="str">
        <f>IF(FRotas[[#This Row],[Placa]]="","",VLOOKUP(FRotas[[#This Row],[Placa]],Veículos!$F:$M,8,0))</f>
        <v>Próprio</v>
      </c>
    </row>
    <row r="45" spans="5:22" ht="14.4" customHeight="1" x14ac:dyDescent="0.35">
      <c r="E45" s="23">
        <v>45323</v>
      </c>
      <c r="F45" s="23" t="s">
        <v>41</v>
      </c>
      <c r="G45" s="23" t="s">
        <v>43</v>
      </c>
      <c r="H45" s="23" t="s">
        <v>92</v>
      </c>
      <c r="I45" s="39" t="str">
        <f>IF(FRotas[[#This Row],[Placa]]="","",VLOOKUP(FRotas[[#This Row],[Placa]],Veículos!$F:$G,2,0))</f>
        <v>Kia Bongo K2500</v>
      </c>
      <c r="J45" s="5" t="s">
        <v>75</v>
      </c>
      <c r="K45" s="5" t="s">
        <v>121</v>
      </c>
      <c r="L45" s="5" t="s">
        <v>121</v>
      </c>
      <c r="M45" s="5" t="s">
        <v>73</v>
      </c>
      <c r="N45" s="5">
        <v>1209</v>
      </c>
      <c r="O45" s="24">
        <v>4157</v>
      </c>
      <c r="P45" s="25">
        <v>1180</v>
      </c>
      <c r="Q45" s="25">
        <v>561</v>
      </c>
      <c r="R45" s="25">
        <v>6</v>
      </c>
      <c r="S45" s="25">
        <v>50</v>
      </c>
      <c r="T45" s="5" t="s">
        <v>0</v>
      </c>
      <c r="U45" s="5"/>
      <c r="V45" s="41" t="str">
        <f>IF(FRotas[[#This Row],[Placa]]="","",VLOOKUP(FRotas[[#This Row],[Placa]],Veículos!$F:$M,8,0))</f>
        <v>Terceiro</v>
      </c>
    </row>
    <row r="46" spans="5:22" ht="14.4" customHeight="1" x14ac:dyDescent="0.35">
      <c r="E46" s="23">
        <v>45323</v>
      </c>
      <c r="F46" s="23" t="s">
        <v>40</v>
      </c>
      <c r="G46" s="23" t="s">
        <v>44</v>
      </c>
      <c r="H46" s="23" t="s">
        <v>93</v>
      </c>
      <c r="I46" s="39" t="str">
        <f>IF(FRotas[[#This Row],[Placa]]="","",VLOOKUP(FRotas[[#This Row],[Placa]],Veículos!$F:$G,2,0))</f>
        <v>Sprinter</v>
      </c>
      <c r="J46" s="5" t="s">
        <v>77</v>
      </c>
      <c r="K46" s="5" t="s">
        <v>121</v>
      </c>
      <c r="L46" s="5" t="s">
        <v>121</v>
      </c>
      <c r="M46" s="5" t="s">
        <v>71</v>
      </c>
      <c r="N46" s="5">
        <v>603</v>
      </c>
      <c r="O46" s="24">
        <v>14048</v>
      </c>
      <c r="P46" s="25">
        <v>1340</v>
      </c>
      <c r="Q46" s="25">
        <v>853</v>
      </c>
      <c r="R46" s="25">
        <v>6</v>
      </c>
      <c r="S46" s="25">
        <v>100</v>
      </c>
      <c r="T46" s="5" t="s">
        <v>0</v>
      </c>
      <c r="U46" s="5"/>
      <c r="V46" s="41" t="str">
        <f>IF(FRotas[[#This Row],[Placa]]="","",VLOOKUP(FRotas[[#This Row],[Placa]],Veículos!$F:$M,8,0))</f>
        <v>Terceiro</v>
      </c>
    </row>
    <row r="47" spans="5:22" ht="14.4" customHeight="1" x14ac:dyDescent="0.35">
      <c r="E47" s="23">
        <v>45323</v>
      </c>
      <c r="F47" s="23" t="s">
        <v>40</v>
      </c>
      <c r="G47" s="23" t="s">
        <v>43</v>
      </c>
      <c r="H47" s="23" t="s">
        <v>94</v>
      </c>
      <c r="I47" s="39" t="str">
        <f>IF(FRotas[[#This Row],[Placa]]="","",VLOOKUP(FRotas[[#This Row],[Placa]],Veículos!$F:$G,2,0))</f>
        <v>Fiorino</v>
      </c>
      <c r="J47" s="5" t="s">
        <v>74</v>
      </c>
      <c r="K47" s="5" t="s">
        <v>122</v>
      </c>
      <c r="L47" s="5" t="s">
        <v>122</v>
      </c>
      <c r="M47" s="5" t="s">
        <v>70</v>
      </c>
      <c r="N47" s="5">
        <v>1115</v>
      </c>
      <c r="O47" s="24">
        <v>7978</v>
      </c>
      <c r="P47" s="25">
        <v>568</v>
      </c>
      <c r="Q47" s="25">
        <v>317</v>
      </c>
      <c r="R47" s="25">
        <v>6</v>
      </c>
      <c r="S47" s="25">
        <v>50</v>
      </c>
      <c r="T47" s="5" t="s">
        <v>1</v>
      </c>
      <c r="U47" s="5" t="s">
        <v>133</v>
      </c>
      <c r="V47" s="41" t="str">
        <f>IF(FRotas[[#This Row],[Placa]]="","",VLOOKUP(FRotas[[#This Row],[Placa]],Veículos!$F:$M,8,0))</f>
        <v>Próprio</v>
      </c>
    </row>
    <row r="48" spans="5:22" ht="14.4" customHeight="1" x14ac:dyDescent="0.35">
      <c r="E48" s="23">
        <v>45323</v>
      </c>
      <c r="F48" s="23" t="s">
        <v>42</v>
      </c>
      <c r="G48" s="23" t="s">
        <v>43</v>
      </c>
      <c r="H48" s="23" t="s">
        <v>95</v>
      </c>
      <c r="I48" s="39" t="str">
        <f>IF(FRotas[[#This Row],[Placa]]="","",VLOOKUP(FRotas[[#This Row],[Placa]],Veículos!$F:$G,2,0))</f>
        <v>Fiat 147</v>
      </c>
      <c r="J48" s="5" t="s">
        <v>74</v>
      </c>
      <c r="K48" s="5" t="s">
        <v>122</v>
      </c>
      <c r="L48" s="5" t="s">
        <v>122</v>
      </c>
      <c r="M48" s="5" t="s">
        <v>71</v>
      </c>
      <c r="N48" s="5">
        <v>1365</v>
      </c>
      <c r="O48" s="24">
        <v>21748</v>
      </c>
      <c r="P48" s="25">
        <v>72</v>
      </c>
      <c r="Q48" s="25">
        <v>853</v>
      </c>
      <c r="R48" s="25">
        <v>6</v>
      </c>
      <c r="S48" s="25">
        <v>50</v>
      </c>
      <c r="T48" s="5" t="s">
        <v>0</v>
      </c>
      <c r="U48" s="5"/>
      <c r="V48" s="41" t="str">
        <f>IF(FRotas[[#This Row],[Placa]]="","",VLOOKUP(FRotas[[#This Row],[Placa]],Veículos!$F:$M,8,0))</f>
        <v>Terceiro</v>
      </c>
    </row>
    <row r="49" spans="5:22" ht="14.4" customHeight="1" x14ac:dyDescent="0.35">
      <c r="E49" s="23">
        <v>45323</v>
      </c>
      <c r="F49" s="23" t="s">
        <v>40</v>
      </c>
      <c r="G49" s="23" t="s">
        <v>43</v>
      </c>
      <c r="H49" s="23" t="s">
        <v>96</v>
      </c>
      <c r="I49" s="39" t="str">
        <f>IF(FRotas[[#This Row],[Placa]]="","",VLOOKUP(FRotas[[#This Row],[Placa]],Veículos!$F:$G,2,0))</f>
        <v>Celta</v>
      </c>
      <c r="J49" s="5" t="s">
        <v>75</v>
      </c>
      <c r="K49" s="5" t="s">
        <v>122</v>
      </c>
      <c r="L49" s="5" t="s">
        <v>122</v>
      </c>
      <c r="M49" s="5" t="s">
        <v>70</v>
      </c>
      <c r="N49" s="5">
        <v>1216</v>
      </c>
      <c r="O49" s="24">
        <v>21739</v>
      </c>
      <c r="P49" s="25">
        <v>689</v>
      </c>
      <c r="Q49" s="25">
        <v>450</v>
      </c>
      <c r="R49" s="25">
        <v>6</v>
      </c>
      <c r="S49" s="25">
        <v>50</v>
      </c>
      <c r="T49" s="5" t="s">
        <v>0</v>
      </c>
      <c r="U49" s="5"/>
      <c r="V49" s="41" t="str">
        <f>IF(FRotas[[#This Row],[Placa]]="","",VLOOKUP(FRotas[[#This Row],[Placa]],Veículos!$F:$M,8,0))</f>
        <v>Terceiro</v>
      </c>
    </row>
    <row r="50" spans="5:22" ht="14.4" customHeight="1" x14ac:dyDescent="0.35">
      <c r="E50" s="23">
        <v>45323</v>
      </c>
      <c r="F50" s="23" t="s">
        <v>41</v>
      </c>
      <c r="G50" s="23" t="s">
        <v>44</v>
      </c>
      <c r="H50" s="23" t="s">
        <v>97</v>
      </c>
      <c r="I50" s="39" t="str">
        <f>IF(FRotas[[#This Row],[Placa]]="","",VLOOKUP(FRotas[[#This Row],[Placa]],Veículos!$F:$G,2,0))</f>
        <v>Agile</v>
      </c>
      <c r="J50" s="5" t="s">
        <v>76</v>
      </c>
      <c r="K50" s="5" t="s">
        <v>122</v>
      </c>
      <c r="L50" s="5" t="s">
        <v>122</v>
      </c>
      <c r="M50" s="5" t="s">
        <v>72</v>
      </c>
      <c r="N50" s="5">
        <v>1378</v>
      </c>
      <c r="O50" s="24">
        <v>17902</v>
      </c>
      <c r="P50" s="25">
        <v>2486</v>
      </c>
      <c r="Q50" s="25">
        <v>721</v>
      </c>
      <c r="R50" s="25">
        <v>6</v>
      </c>
      <c r="S50" s="25">
        <v>60</v>
      </c>
      <c r="T50" s="5" t="s">
        <v>0</v>
      </c>
      <c r="U50" s="5"/>
      <c r="V50" s="41" t="str">
        <f>IF(FRotas[[#This Row],[Placa]]="","",VLOOKUP(FRotas[[#This Row],[Placa]],Veículos!$F:$M,8,0))</f>
        <v>Próprio</v>
      </c>
    </row>
    <row r="51" spans="5:22" ht="14.4" customHeight="1" x14ac:dyDescent="0.35">
      <c r="E51" s="23">
        <v>45323</v>
      </c>
      <c r="F51" s="23" t="s">
        <v>40</v>
      </c>
      <c r="G51" s="23" t="s">
        <v>43</v>
      </c>
      <c r="H51" s="23" t="s">
        <v>98</v>
      </c>
      <c r="I51" s="39" t="str">
        <f>IF(FRotas[[#This Row],[Placa]]="","",VLOOKUP(FRotas[[#This Row],[Placa]],Veículos!$F:$G,2,0))</f>
        <v>Civic</v>
      </c>
      <c r="J51" s="5" t="s">
        <v>77</v>
      </c>
      <c r="K51" s="5" t="s">
        <v>123</v>
      </c>
      <c r="L51" s="5" t="s">
        <v>123</v>
      </c>
      <c r="M51" s="5" t="s">
        <v>70</v>
      </c>
      <c r="N51" s="5">
        <v>1047</v>
      </c>
      <c r="O51" s="24">
        <v>6875</v>
      </c>
      <c r="P51" s="25">
        <v>1678</v>
      </c>
      <c r="Q51" s="25">
        <v>455</v>
      </c>
      <c r="R51" s="25">
        <v>6</v>
      </c>
      <c r="S51" s="25">
        <v>60</v>
      </c>
      <c r="T51" s="5" t="s">
        <v>0</v>
      </c>
      <c r="U51" s="5"/>
      <c r="V51" s="41" t="str">
        <f>IF(FRotas[[#This Row],[Placa]]="","",VLOOKUP(FRotas[[#This Row],[Placa]],Veículos!$F:$M,8,0))</f>
        <v>Terceiro</v>
      </c>
    </row>
    <row r="52" spans="5:22" ht="14.4" customHeight="1" x14ac:dyDescent="0.35">
      <c r="E52" s="23">
        <v>45352</v>
      </c>
      <c r="F52" s="23" t="s">
        <v>40</v>
      </c>
      <c r="G52" s="23" t="s">
        <v>43</v>
      </c>
      <c r="H52" s="23" t="s">
        <v>46</v>
      </c>
      <c r="I52" s="39" t="str">
        <f>IF(FRotas[[#This Row],[Placa]]="","",VLOOKUP(FRotas[[#This Row],[Placa]],Veículos!$F:$G,2,0))</f>
        <v>Caminhão 1</v>
      </c>
      <c r="J52" s="5" t="s">
        <v>74</v>
      </c>
      <c r="K52" s="5" t="s">
        <v>121</v>
      </c>
      <c r="L52" s="5" t="s">
        <v>121</v>
      </c>
      <c r="M52" s="5" t="s">
        <v>70</v>
      </c>
      <c r="N52" s="5">
        <v>668</v>
      </c>
      <c r="O52" s="24">
        <v>30796</v>
      </c>
      <c r="P52" s="25">
        <v>573</v>
      </c>
      <c r="Q52" s="25">
        <v>724</v>
      </c>
      <c r="R52" s="25">
        <v>6</v>
      </c>
      <c r="S52" s="25">
        <v>70</v>
      </c>
      <c r="T52" s="5" t="s">
        <v>1</v>
      </c>
      <c r="U52" s="5" t="s">
        <v>133</v>
      </c>
      <c r="V52" s="41" t="str">
        <f>IF(FRotas[[#This Row],[Placa]]="","",VLOOKUP(FRotas[[#This Row],[Placa]],Veículos!$F:$M,8,0))</f>
        <v>Terceiro</v>
      </c>
    </row>
    <row r="53" spans="5:22" ht="14.4" customHeight="1" x14ac:dyDescent="0.35">
      <c r="E53" s="23">
        <v>45352</v>
      </c>
      <c r="F53" s="23" t="s">
        <v>40</v>
      </c>
      <c r="G53" s="23" t="s">
        <v>45</v>
      </c>
      <c r="H53" s="23" t="s">
        <v>48</v>
      </c>
      <c r="I53" s="39" t="str">
        <f>IF(FRotas[[#This Row],[Placa]]="","",VLOOKUP(FRotas[[#This Row],[Placa]],Veículos!$F:$G,2,0))</f>
        <v>Van</v>
      </c>
      <c r="J53" s="5" t="s">
        <v>74</v>
      </c>
      <c r="K53" s="5" t="s">
        <v>121</v>
      </c>
      <c r="L53" s="5" t="s">
        <v>121</v>
      </c>
      <c r="M53" s="5" t="s">
        <v>73</v>
      </c>
      <c r="N53" s="5">
        <v>1410</v>
      </c>
      <c r="O53" s="24">
        <v>24596</v>
      </c>
      <c r="P53" s="25">
        <v>2150</v>
      </c>
      <c r="Q53" s="25">
        <v>245</v>
      </c>
      <c r="R53" s="25">
        <v>6</v>
      </c>
      <c r="S53" s="25">
        <v>60</v>
      </c>
      <c r="T53" s="5" t="s">
        <v>1</v>
      </c>
      <c r="U53" s="5" t="s">
        <v>133</v>
      </c>
      <c r="V53" s="41" t="str">
        <f>IF(FRotas[[#This Row],[Placa]]="","",VLOOKUP(FRotas[[#This Row],[Placa]],Veículos!$F:$M,8,0))</f>
        <v>Próprio</v>
      </c>
    </row>
    <row r="54" spans="5:22" ht="14.4" customHeight="1" x14ac:dyDescent="0.35">
      <c r="E54" s="23">
        <v>45352</v>
      </c>
      <c r="F54" s="23" t="s">
        <v>41</v>
      </c>
      <c r="G54" s="23" t="s">
        <v>43</v>
      </c>
      <c r="H54" s="23" t="s">
        <v>50</v>
      </c>
      <c r="I54" s="39" t="str">
        <f>IF(FRotas[[#This Row],[Placa]]="","",VLOOKUP(FRotas[[#This Row],[Placa]],Veículos!$F:$G,2,0))</f>
        <v>Caminhão 2</v>
      </c>
      <c r="J54" s="5" t="s">
        <v>77</v>
      </c>
      <c r="K54" s="5" t="s">
        <v>121</v>
      </c>
      <c r="L54" s="5" t="s">
        <v>121</v>
      </c>
      <c r="M54" s="5" t="s">
        <v>70</v>
      </c>
      <c r="N54" s="5">
        <v>650</v>
      </c>
      <c r="O54" s="24">
        <v>5185</v>
      </c>
      <c r="P54" s="25">
        <v>1774</v>
      </c>
      <c r="Q54" s="25">
        <v>582</v>
      </c>
      <c r="R54" s="25">
        <v>6</v>
      </c>
      <c r="S54" s="25">
        <v>50</v>
      </c>
      <c r="T54" s="5" t="s">
        <v>0</v>
      </c>
      <c r="U54" s="5"/>
      <c r="V54" s="41" t="str">
        <f>IF(FRotas[[#This Row],[Placa]]="","",VLOOKUP(FRotas[[#This Row],[Placa]],Veículos!$F:$M,8,0))</f>
        <v>Terceiro</v>
      </c>
    </row>
    <row r="55" spans="5:22" ht="14.4" customHeight="1" x14ac:dyDescent="0.35">
      <c r="E55" s="23">
        <v>45352</v>
      </c>
      <c r="F55" s="23" t="s">
        <v>40</v>
      </c>
      <c r="G55" s="23" t="s">
        <v>43</v>
      </c>
      <c r="H55" s="23" t="s">
        <v>78</v>
      </c>
      <c r="I55" s="39" t="str">
        <f>IF(FRotas[[#This Row],[Placa]]="","",VLOOKUP(FRotas[[#This Row],[Placa]],Veículos!$F:$G,2,0))</f>
        <v>SAVEIRO</v>
      </c>
      <c r="J55" s="5" t="s">
        <v>74</v>
      </c>
      <c r="K55" s="5" t="s">
        <v>121</v>
      </c>
      <c r="L55" s="5" t="s">
        <v>121</v>
      </c>
      <c r="M55" s="5" t="s">
        <v>70</v>
      </c>
      <c r="N55" s="5">
        <v>1245</v>
      </c>
      <c r="O55" s="24">
        <v>9602</v>
      </c>
      <c r="P55" s="25">
        <v>1524</v>
      </c>
      <c r="Q55" s="25">
        <v>895</v>
      </c>
      <c r="R55" s="25">
        <v>6</v>
      </c>
      <c r="S55" s="25">
        <v>100</v>
      </c>
      <c r="T55" s="5" t="s">
        <v>0</v>
      </c>
      <c r="U55" s="5"/>
      <c r="V55" s="41" t="str">
        <f>IF(FRotas[[#This Row],[Placa]]="","",VLOOKUP(FRotas[[#This Row],[Placa]],Veículos!$F:$M,8,0))</f>
        <v>Terceiro</v>
      </c>
    </row>
    <row r="56" spans="5:22" ht="14.4" customHeight="1" x14ac:dyDescent="0.35">
      <c r="E56" s="23">
        <v>45352</v>
      </c>
      <c r="F56" s="23" t="s">
        <v>40</v>
      </c>
      <c r="G56" s="23" t="s">
        <v>44</v>
      </c>
      <c r="H56" s="23" t="s">
        <v>79</v>
      </c>
      <c r="I56" s="39" t="str">
        <f>IF(FRotas[[#This Row],[Placa]]="","",VLOOKUP(FRotas[[#This Row],[Placa]],Veículos!$F:$G,2,0))</f>
        <v>STRADA</v>
      </c>
      <c r="J56" s="5" t="s">
        <v>75</v>
      </c>
      <c r="K56" s="5" t="s">
        <v>121</v>
      </c>
      <c r="L56" s="5" t="s">
        <v>121</v>
      </c>
      <c r="M56" s="5" t="s">
        <v>71</v>
      </c>
      <c r="N56" s="5">
        <v>1390</v>
      </c>
      <c r="O56" s="24">
        <v>8345</v>
      </c>
      <c r="P56" s="25">
        <v>1960</v>
      </c>
      <c r="Q56" s="25">
        <v>431</v>
      </c>
      <c r="R56" s="25">
        <v>6</v>
      </c>
      <c r="S56" s="25">
        <v>50</v>
      </c>
      <c r="T56" s="5" t="s">
        <v>1</v>
      </c>
      <c r="U56" s="5" t="s">
        <v>132</v>
      </c>
      <c r="V56" s="41" t="str">
        <f>IF(FRotas[[#This Row],[Placa]]="","",VLOOKUP(FRotas[[#This Row],[Placa]],Veículos!$F:$M,8,0))</f>
        <v>Próprio</v>
      </c>
    </row>
    <row r="57" spans="5:22" ht="14.4" customHeight="1" x14ac:dyDescent="0.35">
      <c r="E57" s="23">
        <v>45352</v>
      </c>
      <c r="F57" s="23" t="s">
        <v>42</v>
      </c>
      <c r="G57" s="23" t="s">
        <v>43</v>
      </c>
      <c r="H57" s="23" t="s">
        <v>80</v>
      </c>
      <c r="I57" s="39" t="str">
        <f>IF(FRotas[[#This Row],[Placa]]="","",VLOOKUP(FRotas[[#This Row],[Placa]],Veículos!$F:$G,2,0))</f>
        <v>CAMINHÃO</v>
      </c>
      <c r="J57" s="5" t="s">
        <v>77</v>
      </c>
      <c r="K57" s="5" t="s">
        <v>121</v>
      </c>
      <c r="L57" s="5" t="s">
        <v>121</v>
      </c>
      <c r="M57" s="5" t="s">
        <v>72</v>
      </c>
      <c r="N57" s="5">
        <v>1162</v>
      </c>
      <c r="O57" s="24">
        <v>32225</v>
      </c>
      <c r="P57" s="25">
        <v>635</v>
      </c>
      <c r="Q57" s="25">
        <v>1000</v>
      </c>
      <c r="R57" s="25">
        <v>6</v>
      </c>
      <c r="S57" s="25">
        <v>50</v>
      </c>
      <c r="T57" s="5" t="s">
        <v>0</v>
      </c>
      <c r="U57" s="5"/>
      <c r="V57" s="41" t="str">
        <f>IF(FRotas[[#This Row],[Placa]]="","",VLOOKUP(FRotas[[#This Row],[Placa]],Veículos!$F:$M,8,0))</f>
        <v>Terceiro</v>
      </c>
    </row>
    <row r="58" spans="5:22" ht="14.4" customHeight="1" x14ac:dyDescent="0.35">
      <c r="E58" s="23">
        <v>45352</v>
      </c>
      <c r="F58" s="23" t="s">
        <v>40</v>
      </c>
      <c r="G58" s="23" t="s">
        <v>43</v>
      </c>
      <c r="H58" s="23" t="s">
        <v>81</v>
      </c>
      <c r="I58" s="39" t="str">
        <f>IF(FRotas[[#This Row],[Placa]]="","",VLOOKUP(FRotas[[#This Row],[Placa]],Veículos!$F:$G,2,0))</f>
        <v>Kombi</v>
      </c>
      <c r="J58" s="5" t="s">
        <v>74</v>
      </c>
      <c r="K58" s="5" t="s">
        <v>121</v>
      </c>
      <c r="L58" s="5" t="s">
        <v>121</v>
      </c>
      <c r="M58" s="5" t="s">
        <v>73</v>
      </c>
      <c r="N58" s="5">
        <v>1079</v>
      </c>
      <c r="O58" s="24">
        <v>10272</v>
      </c>
      <c r="P58" s="25">
        <v>1107</v>
      </c>
      <c r="Q58" s="25">
        <v>304</v>
      </c>
      <c r="R58" s="25">
        <v>6</v>
      </c>
      <c r="S58" s="25">
        <v>50</v>
      </c>
      <c r="T58" s="5" t="s">
        <v>0</v>
      </c>
      <c r="U58" s="5"/>
      <c r="V58" s="41" t="str">
        <f>IF(FRotas[[#This Row],[Placa]]="","",VLOOKUP(FRotas[[#This Row],[Placa]],Veículos!$F:$M,8,0))</f>
        <v>Terceiro</v>
      </c>
    </row>
    <row r="59" spans="5:22" ht="14.4" customHeight="1" x14ac:dyDescent="0.35">
      <c r="E59" s="23">
        <v>45352</v>
      </c>
      <c r="F59" s="23" t="s">
        <v>41</v>
      </c>
      <c r="G59" s="23" t="s">
        <v>43</v>
      </c>
      <c r="H59" s="23" t="s">
        <v>82</v>
      </c>
      <c r="I59" s="39" t="str">
        <f>IF(FRotas[[#This Row],[Placa]]="","",VLOOKUP(FRotas[[#This Row],[Placa]],Veículos!$F:$G,2,0))</f>
        <v>Golf</v>
      </c>
      <c r="J59" s="5" t="s">
        <v>74</v>
      </c>
      <c r="K59" s="5" t="s">
        <v>121</v>
      </c>
      <c r="L59" s="5" t="s">
        <v>121</v>
      </c>
      <c r="M59" s="5" t="s">
        <v>70</v>
      </c>
      <c r="N59" s="5">
        <v>1171</v>
      </c>
      <c r="O59" s="24">
        <v>6369</v>
      </c>
      <c r="P59" s="25">
        <v>1140</v>
      </c>
      <c r="Q59" s="25">
        <v>792</v>
      </c>
      <c r="R59" s="25">
        <v>6</v>
      </c>
      <c r="S59" s="25">
        <v>60</v>
      </c>
      <c r="T59" s="5" t="s">
        <v>0</v>
      </c>
      <c r="U59" s="5"/>
      <c r="V59" s="41" t="str">
        <f>IF(FRotas[[#This Row],[Placa]]="","",VLOOKUP(FRotas[[#This Row],[Placa]],Veículos!$F:$M,8,0))</f>
        <v>Próprio</v>
      </c>
    </row>
    <row r="60" spans="5:22" ht="14.4" customHeight="1" x14ac:dyDescent="0.35">
      <c r="E60" s="23">
        <v>45352</v>
      </c>
      <c r="F60" s="23" t="s">
        <v>40</v>
      </c>
      <c r="G60" s="23" t="s">
        <v>44</v>
      </c>
      <c r="H60" s="23" t="s">
        <v>83</v>
      </c>
      <c r="I60" s="39" t="str">
        <f>IF(FRotas[[#This Row],[Placa]]="","",VLOOKUP(FRotas[[#This Row],[Placa]],Veículos!$F:$G,2,0))</f>
        <v>Furgão</v>
      </c>
      <c r="J60" s="5" t="s">
        <v>75</v>
      </c>
      <c r="K60" s="5" t="s">
        <v>121</v>
      </c>
      <c r="L60" s="5" t="s">
        <v>121</v>
      </c>
      <c r="M60" s="5" t="s">
        <v>71</v>
      </c>
      <c r="N60" s="5">
        <v>841</v>
      </c>
      <c r="O60" s="24">
        <v>29187</v>
      </c>
      <c r="P60" s="25">
        <v>580</v>
      </c>
      <c r="Q60" s="25">
        <v>288</v>
      </c>
      <c r="R60" s="25">
        <v>6</v>
      </c>
      <c r="S60" s="25">
        <v>60</v>
      </c>
      <c r="T60" s="5" t="s">
        <v>0</v>
      </c>
      <c r="U60" s="5"/>
      <c r="V60" s="41" t="str">
        <f>IF(FRotas[[#This Row],[Placa]]="","",VLOOKUP(FRotas[[#This Row],[Placa]],Veículos!$F:$M,8,0))</f>
        <v>Terceiro</v>
      </c>
    </row>
    <row r="61" spans="5:22" ht="14.4" customHeight="1" x14ac:dyDescent="0.35">
      <c r="E61" s="23">
        <v>45352</v>
      </c>
      <c r="F61" s="23" t="s">
        <v>40</v>
      </c>
      <c r="G61" s="23" t="s">
        <v>43</v>
      </c>
      <c r="H61" s="23" t="s">
        <v>84</v>
      </c>
      <c r="I61" s="39" t="str">
        <f>IF(FRotas[[#This Row],[Placa]]="","",VLOOKUP(FRotas[[#This Row],[Placa]],Veículos!$F:$G,2,0))</f>
        <v>Caminhão Baú</v>
      </c>
      <c r="J61" s="5" t="s">
        <v>76</v>
      </c>
      <c r="K61" s="5" t="s">
        <v>121</v>
      </c>
      <c r="L61" s="5" t="s">
        <v>121</v>
      </c>
      <c r="M61" s="5" t="s">
        <v>72</v>
      </c>
      <c r="N61" s="5">
        <v>1117</v>
      </c>
      <c r="O61" s="24">
        <v>26724</v>
      </c>
      <c r="P61" s="25">
        <v>771</v>
      </c>
      <c r="Q61" s="25">
        <v>824</v>
      </c>
      <c r="R61" s="25">
        <v>6</v>
      </c>
      <c r="S61" s="25">
        <v>70</v>
      </c>
      <c r="T61" s="5" t="s">
        <v>1</v>
      </c>
      <c r="U61" s="5" t="s">
        <v>132</v>
      </c>
      <c r="V61" s="41" t="str">
        <f>IF(FRotas[[#This Row],[Placa]]="","",VLOOKUP(FRotas[[#This Row],[Placa]],Veículos!$F:$M,8,0))</f>
        <v>Terceiro</v>
      </c>
    </row>
    <row r="62" spans="5:22" ht="14.4" customHeight="1" x14ac:dyDescent="0.35">
      <c r="E62" s="23">
        <v>45352</v>
      </c>
      <c r="F62" s="23" t="s">
        <v>40</v>
      </c>
      <c r="G62" s="23" t="s">
        <v>43</v>
      </c>
      <c r="H62" s="23" t="s">
        <v>85</v>
      </c>
      <c r="I62" s="39" t="str">
        <f>IF(FRotas[[#This Row],[Placa]]="","",VLOOKUP(FRotas[[#This Row],[Placa]],Veículos!$F:$G,2,0))</f>
        <v>Caminhão tanque</v>
      </c>
      <c r="J62" s="5" t="s">
        <v>77</v>
      </c>
      <c r="K62" s="5" t="s">
        <v>121</v>
      </c>
      <c r="L62" s="5" t="s">
        <v>121</v>
      </c>
      <c r="M62" s="5" t="s">
        <v>73</v>
      </c>
      <c r="N62" s="5">
        <v>1200</v>
      </c>
      <c r="O62" s="24">
        <v>11255</v>
      </c>
      <c r="P62" s="25">
        <v>2374</v>
      </c>
      <c r="Q62" s="25">
        <v>653</v>
      </c>
      <c r="R62" s="25">
        <v>6</v>
      </c>
      <c r="S62" s="25">
        <v>60</v>
      </c>
      <c r="T62" s="5" t="s">
        <v>1</v>
      </c>
      <c r="U62" s="5" t="s">
        <v>132</v>
      </c>
      <c r="V62" s="41" t="str">
        <f>IF(FRotas[[#This Row],[Placa]]="","",VLOOKUP(FRotas[[#This Row],[Placa]],Veículos!$F:$M,8,0))</f>
        <v>Próprio</v>
      </c>
    </row>
    <row r="63" spans="5:22" ht="14.4" customHeight="1" x14ac:dyDescent="0.35">
      <c r="E63" s="23">
        <v>45352</v>
      </c>
      <c r="F63" s="23" t="s">
        <v>41</v>
      </c>
      <c r="G63" s="23" t="s">
        <v>45</v>
      </c>
      <c r="H63" s="23" t="s">
        <v>86</v>
      </c>
      <c r="I63" s="39" t="str">
        <f>IF(FRotas[[#This Row],[Placa]]="","",VLOOKUP(FRotas[[#This Row],[Placa]],Veículos!$F:$G,2,0))</f>
        <v>Saveiro 2</v>
      </c>
      <c r="J63" s="5" t="s">
        <v>74</v>
      </c>
      <c r="K63" s="5" t="s">
        <v>121</v>
      </c>
      <c r="L63" s="5" t="s">
        <v>121</v>
      </c>
      <c r="M63" s="5" t="s">
        <v>71</v>
      </c>
      <c r="N63" s="5">
        <v>1396</v>
      </c>
      <c r="O63" s="24">
        <v>15187</v>
      </c>
      <c r="P63" s="25">
        <v>1977</v>
      </c>
      <c r="Q63" s="25">
        <v>556</v>
      </c>
      <c r="R63" s="25">
        <v>6</v>
      </c>
      <c r="S63" s="25">
        <v>50</v>
      </c>
      <c r="T63" s="5" t="s">
        <v>0</v>
      </c>
      <c r="U63" s="5"/>
      <c r="V63" s="41" t="str">
        <f>IF(FRotas[[#This Row],[Placa]]="","",VLOOKUP(FRotas[[#This Row],[Placa]],Veículos!$F:$M,8,0))</f>
        <v>Terceiro</v>
      </c>
    </row>
    <row r="64" spans="5:22" ht="14.4" customHeight="1" x14ac:dyDescent="0.35">
      <c r="E64" s="23">
        <v>45352</v>
      </c>
      <c r="F64" s="23" t="s">
        <v>40</v>
      </c>
      <c r="G64" s="23" t="s">
        <v>43</v>
      </c>
      <c r="H64" s="23" t="s">
        <v>87</v>
      </c>
      <c r="I64" s="39" t="str">
        <f>IF(FRotas[[#This Row],[Placa]]="","",VLOOKUP(FRotas[[#This Row],[Placa]],Veículos!$F:$G,2,0))</f>
        <v>Montana</v>
      </c>
      <c r="J64" s="5" t="s">
        <v>74</v>
      </c>
      <c r="K64" s="5" t="s">
        <v>121</v>
      </c>
      <c r="L64" s="5" t="s">
        <v>121</v>
      </c>
      <c r="M64" s="5" t="s">
        <v>70</v>
      </c>
      <c r="N64" s="5">
        <v>656</v>
      </c>
      <c r="O64" s="24">
        <v>19543</v>
      </c>
      <c r="P64" s="25">
        <v>2087</v>
      </c>
      <c r="Q64" s="25">
        <v>247</v>
      </c>
      <c r="R64" s="25">
        <v>6</v>
      </c>
      <c r="S64" s="25">
        <v>100</v>
      </c>
      <c r="T64" s="5" t="s">
        <v>0</v>
      </c>
      <c r="U64" s="5"/>
      <c r="V64" s="41" t="str">
        <f>IF(FRotas[[#This Row],[Placa]]="","",VLOOKUP(FRotas[[#This Row],[Placa]],Veículos!$F:$M,8,0))</f>
        <v>Terceiro</v>
      </c>
    </row>
    <row r="65" spans="5:22" ht="14.4" customHeight="1" x14ac:dyDescent="0.35">
      <c r="E65" s="23">
        <v>45352</v>
      </c>
      <c r="F65" s="23" t="s">
        <v>40</v>
      </c>
      <c r="G65" s="23" t="s">
        <v>43</v>
      </c>
      <c r="H65" s="23" t="s">
        <v>88</v>
      </c>
      <c r="I65" s="39" t="str">
        <f>IF(FRotas[[#This Row],[Placa]]="","",VLOOKUP(FRotas[[#This Row],[Placa]],Veículos!$F:$G,2,0))</f>
        <v>Kangoo Van</v>
      </c>
      <c r="J65" s="5" t="s">
        <v>77</v>
      </c>
      <c r="K65" s="5" t="s">
        <v>121</v>
      </c>
      <c r="L65" s="5" t="s">
        <v>121</v>
      </c>
      <c r="M65" s="5" t="s">
        <v>71</v>
      </c>
      <c r="N65" s="5">
        <v>1017</v>
      </c>
      <c r="O65" s="24">
        <v>5186</v>
      </c>
      <c r="P65" s="25">
        <v>347</v>
      </c>
      <c r="Q65" s="25">
        <v>914</v>
      </c>
      <c r="R65" s="25">
        <v>6</v>
      </c>
      <c r="S65" s="25">
        <v>50</v>
      </c>
      <c r="T65" s="5" t="s">
        <v>1</v>
      </c>
      <c r="U65" s="5" t="s">
        <v>132</v>
      </c>
      <c r="V65" s="41" t="str">
        <f>IF(FRotas[[#This Row],[Placa]]="","",VLOOKUP(FRotas[[#This Row],[Placa]],Veículos!$F:$M,8,0))</f>
        <v>Próprio</v>
      </c>
    </row>
    <row r="66" spans="5:22" ht="14.4" customHeight="1" x14ac:dyDescent="0.35">
      <c r="E66" s="23">
        <v>45352</v>
      </c>
      <c r="F66" s="23" t="s">
        <v>42</v>
      </c>
      <c r="G66" s="23" t="s">
        <v>44</v>
      </c>
      <c r="H66" s="23" t="s">
        <v>89</v>
      </c>
      <c r="I66" s="39" t="str">
        <f>IF(FRotas[[#This Row],[Placa]]="","",VLOOKUP(FRotas[[#This Row],[Placa]],Veículos!$F:$G,2,0))</f>
        <v>Hyundai HR</v>
      </c>
      <c r="J66" s="5" t="s">
        <v>74</v>
      </c>
      <c r="K66" s="5" t="s">
        <v>121</v>
      </c>
      <c r="L66" s="5" t="s">
        <v>121</v>
      </c>
      <c r="M66" s="5" t="s">
        <v>70</v>
      </c>
      <c r="N66" s="5">
        <v>713</v>
      </c>
      <c r="O66" s="24">
        <v>16482</v>
      </c>
      <c r="P66" s="25">
        <v>2509</v>
      </c>
      <c r="Q66" s="25">
        <v>264</v>
      </c>
      <c r="R66" s="25">
        <v>6</v>
      </c>
      <c r="S66" s="25">
        <v>50</v>
      </c>
      <c r="T66" s="5" t="s">
        <v>0</v>
      </c>
      <c r="U66" s="5"/>
      <c r="V66" s="41" t="str">
        <f>IF(FRotas[[#This Row],[Placa]]="","",VLOOKUP(FRotas[[#This Row],[Placa]],Veículos!$F:$M,8,0))</f>
        <v>Terceiro</v>
      </c>
    </row>
    <row r="67" spans="5:22" ht="14.4" customHeight="1" x14ac:dyDescent="0.35">
      <c r="E67" s="23">
        <v>45352</v>
      </c>
      <c r="F67" s="23" t="s">
        <v>40</v>
      </c>
      <c r="G67" s="23" t="s">
        <v>43</v>
      </c>
      <c r="H67" s="23" t="s">
        <v>90</v>
      </c>
      <c r="I67" s="39" t="str">
        <f>IF(FRotas[[#This Row],[Placa]]="","",VLOOKUP(FRotas[[#This Row],[Placa]],Veículos!$F:$G,2,0))</f>
        <v>Scania P320</v>
      </c>
      <c r="J67" s="5" t="s">
        <v>75</v>
      </c>
      <c r="K67" s="5" t="s">
        <v>121</v>
      </c>
      <c r="L67" s="5" t="s">
        <v>121</v>
      </c>
      <c r="M67" s="5" t="s">
        <v>72</v>
      </c>
      <c r="N67" s="5">
        <v>972</v>
      </c>
      <c r="O67" s="24">
        <v>18258</v>
      </c>
      <c r="P67" s="25">
        <v>46</v>
      </c>
      <c r="Q67" s="25">
        <v>539</v>
      </c>
      <c r="R67" s="25">
        <v>6</v>
      </c>
      <c r="S67" s="25">
        <v>50</v>
      </c>
      <c r="T67" s="5" t="s">
        <v>0</v>
      </c>
      <c r="U67" s="5"/>
      <c r="V67" s="41" t="str">
        <f>IF(FRotas[[#This Row],[Placa]]="","",VLOOKUP(FRotas[[#This Row],[Placa]],Veículos!$F:$M,8,0))</f>
        <v>Terceiro</v>
      </c>
    </row>
    <row r="68" spans="5:22" ht="14.4" customHeight="1" x14ac:dyDescent="0.35">
      <c r="E68" s="23">
        <v>45352</v>
      </c>
      <c r="F68" s="23" t="s">
        <v>41</v>
      </c>
      <c r="G68" s="23" t="s">
        <v>43</v>
      </c>
      <c r="H68" s="23" t="s">
        <v>91</v>
      </c>
      <c r="I68" s="39" t="str">
        <f>IF(FRotas[[#This Row],[Placa]]="","",VLOOKUP(FRotas[[#This Row],[Placa]],Veículos!$F:$G,2,0))</f>
        <v>Volvo VM 270</v>
      </c>
      <c r="J68" s="5" t="s">
        <v>77</v>
      </c>
      <c r="K68" s="5" t="s">
        <v>121</v>
      </c>
      <c r="L68" s="5" t="s">
        <v>121</v>
      </c>
      <c r="M68" s="5" t="s">
        <v>70</v>
      </c>
      <c r="N68" s="5">
        <v>630</v>
      </c>
      <c r="O68" s="24">
        <v>26308</v>
      </c>
      <c r="P68" s="25">
        <v>2225</v>
      </c>
      <c r="Q68" s="25">
        <v>296</v>
      </c>
      <c r="R68" s="25">
        <v>6</v>
      </c>
      <c r="S68" s="25">
        <v>60</v>
      </c>
      <c r="T68" s="5" t="s">
        <v>0</v>
      </c>
      <c r="U68" s="5"/>
      <c r="V68" s="41" t="str">
        <f>IF(FRotas[[#This Row],[Placa]]="","",VLOOKUP(FRotas[[#This Row],[Placa]],Veículos!$F:$M,8,0))</f>
        <v>Próprio</v>
      </c>
    </row>
    <row r="69" spans="5:22" ht="14.4" customHeight="1" x14ac:dyDescent="0.35">
      <c r="E69" s="23">
        <v>45352</v>
      </c>
      <c r="F69" s="23" t="s">
        <v>40</v>
      </c>
      <c r="G69" s="23" t="s">
        <v>43</v>
      </c>
      <c r="H69" s="23" t="s">
        <v>92</v>
      </c>
      <c r="I69" s="39" t="str">
        <f>IF(FRotas[[#This Row],[Placa]]="","",VLOOKUP(FRotas[[#This Row],[Placa]],Veículos!$F:$G,2,0))</f>
        <v>Kia Bongo K2500</v>
      </c>
      <c r="J69" s="5" t="s">
        <v>74</v>
      </c>
      <c r="K69" s="5" t="s">
        <v>121</v>
      </c>
      <c r="L69" s="5" t="s">
        <v>121</v>
      </c>
      <c r="M69" s="5" t="s">
        <v>70</v>
      </c>
      <c r="N69" s="5">
        <v>1597</v>
      </c>
      <c r="O69" s="24">
        <v>33790</v>
      </c>
      <c r="P69" s="25">
        <v>2060</v>
      </c>
      <c r="Q69" s="25">
        <v>297</v>
      </c>
      <c r="R69" s="25">
        <v>6</v>
      </c>
      <c r="S69" s="25">
        <v>60</v>
      </c>
      <c r="T69" s="5" t="s">
        <v>0</v>
      </c>
      <c r="U69" s="5"/>
      <c r="V69" s="41" t="str">
        <f>IF(FRotas[[#This Row],[Placa]]="","",VLOOKUP(FRotas[[#This Row],[Placa]],Veículos!$F:$M,8,0))</f>
        <v>Terceiro</v>
      </c>
    </row>
    <row r="70" spans="5:22" ht="14.4" customHeight="1" x14ac:dyDescent="0.35">
      <c r="E70" s="23">
        <v>45352</v>
      </c>
      <c r="F70" s="23" t="s">
        <v>40</v>
      </c>
      <c r="G70" s="23" t="s">
        <v>44</v>
      </c>
      <c r="H70" s="23" t="s">
        <v>93</v>
      </c>
      <c r="I70" s="39" t="str">
        <f>IF(FRotas[[#This Row],[Placa]]="","",VLOOKUP(FRotas[[#This Row],[Placa]],Veículos!$F:$G,2,0))</f>
        <v>Sprinter</v>
      </c>
      <c r="J70" s="5" t="s">
        <v>74</v>
      </c>
      <c r="K70" s="5" t="s">
        <v>121</v>
      </c>
      <c r="L70" s="5" t="s">
        <v>121</v>
      </c>
      <c r="M70" s="5" t="s">
        <v>73</v>
      </c>
      <c r="N70" s="5">
        <v>1260</v>
      </c>
      <c r="O70" s="24">
        <v>9047</v>
      </c>
      <c r="P70" s="25">
        <v>437</v>
      </c>
      <c r="Q70" s="25">
        <v>751</v>
      </c>
      <c r="R70" s="25">
        <v>6</v>
      </c>
      <c r="S70" s="25">
        <v>70</v>
      </c>
      <c r="T70" s="5" t="s">
        <v>1</v>
      </c>
      <c r="U70" s="5" t="s">
        <v>132</v>
      </c>
      <c r="V70" s="41" t="str">
        <f>IF(FRotas[[#This Row],[Placa]]="","",VLOOKUP(FRotas[[#This Row],[Placa]],Veículos!$F:$M,8,0))</f>
        <v>Terceiro</v>
      </c>
    </row>
    <row r="71" spans="5:22" ht="14.4" customHeight="1" x14ac:dyDescent="0.35">
      <c r="E71" s="23">
        <v>45352</v>
      </c>
      <c r="F71" s="23" t="s">
        <v>40</v>
      </c>
      <c r="G71" s="23" t="s">
        <v>43</v>
      </c>
      <c r="H71" s="23" t="s">
        <v>94</v>
      </c>
      <c r="I71" s="39" t="str">
        <f>IF(FRotas[[#This Row],[Placa]]="","",VLOOKUP(FRotas[[#This Row],[Placa]],Veículos!$F:$G,2,0))</f>
        <v>Fiorino</v>
      </c>
      <c r="J71" s="5" t="s">
        <v>75</v>
      </c>
      <c r="K71" s="5" t="s">
        <v>122</v>
      </c>
      <c r="L71" s="5" t="s">
        <v>122</v>
      </c>
      <c r="M71" s="5" t="s">
        <v>70</v>
      </c>
      <c r="N71" s="5">
        <v>680</v>
      </c>
      <c r="O71" s="24">
        <v>28139</v>
      </c>
      <c r="P71" s="25">
        <v>1301</v>
      </c>
      <c r="Q71" s="25">
        <v>692</v>
      </c>
      <c r="R71" s="25">
        <v>6</v>
      </c>
      <c r="S71" s="25">
        <v>60</v>
      </c>
      <c r="T71" s="5" t="s">
        <v>1</v>
      </c>
      <c r="U71" s="5" t="s">
        <v>132</v>
      </c>
      <c r="V71" s="41" t="str">
        <f>IF(FRotas[[#This Row],[Placa]]="","",VLOOKUP(FRotas[[#This Row],[Placa]],Veículos!$F:$M,8,0))</f>
        <v>Próprio</v>
      </c>
    </row>
    <row r="72" spans="5:22" ht="14.4" customHeight="1" x14ac:dyDescent="0.35">
      <c r="E72" s="23">
        <v>45352</v>
      </c>
      <c r="F72" s="23" t="s">
        <v>41</v>
      </c>
      <c r="G72" s="23" t="s">
        <v>43</v>
      </c>
      <c r="H72" s="23" t="s">
        <v>95</v>
      </c>
      <c r="I72" s="39" t="str">
        <f>IF(FRotas[[#This Row],[Placa]]="","",VLOOKUP(FRotas[[#This Row],[Placa]],Veículos!$F:$G,2,0))</f>
        <v>Fiat 147</v>
      </c>
      <c r="J72" s="5" t="s">
        <v>76</v>
      </c>
      <c r="K72" s="5" t="s">
        <v>122</v>
      </c>
      <c r="L72" s="5" t="s">
        <v>122</v>
      </c>
      <c r="M72" s="5" t="s">
        <v>70</v>
      </c>
      <c r="N72" s="5">
        <v>629</v>
      </c>
      <c r="O72" s="24">
        <v>9741</v>
      </c>
      <c r="P72" s="25">
        <v>543</v>
      </c>
      <c r="Q72" s="25">
        <v>259</v>
      </c>
      <c r="R72" s="25">
        <v>6</v>
      </c>
      <c r="S72" s="25">
        <v>50</v>
      </c>
      <c r="T72" s="5" t="s">
        <v>0</v>
      </c>
      <c r="U72" s="5"/>
      <c r="V72" s="41" t="str">
        <f>IF(FRotas[[#This Row],[Placa]]="","",VLOOKUP(FRotas[[#This Row],[Placa]],Veículos!$F:$M,8,0))</f>
        <v>Terceiro</v>
      </c>
    </row>
    <row r="73" spans="5:22" ht="14.4" customHeight="1" x14ac:dyDescent="0.35">
      <c r="E73" s="23">
        <v>45352</v>
      </c>
      <c r="F73" s="23" t="s">
        <v>40</v>
      </c>
      <c r="G73" s="23" t="s">
        <v>45</v>
      </c>
      <c r="H73" s="23" t="s">
        <v>96</v>
      </c>
      <c r="I73" s="39" t="str">
        <f>IF(FRotas[[#This Row],[Placa]]="","",VLOOKUP(FRotas[[#This Row],[Placa]],Veículos!$F:$G,2,0))</f>
        <v>Celta</v>
      </c>
      <c r="J73" s="5" t="s">
        <v>77</v>
      </c>
      <c r="K73" s="5" t="s">
        <v>122</v>
      </c>
      <c r="L73" s="5" t="s">
        <v>122</v>
      </c>
      <c r="M73" s="5" t="s">
        <v>71</v>
      </c>
      <c r="N73" s="5">
        <v>731</v>
      </c>
      <c r="O73" s="24">
        <v>14541</v>
      </c>
      <c r="P73" s="25">
        <v>226</v>
      </c>
      <c r="Q73" s="25">
        <v>688</v>
      </c>
      <c r="R73" s="25">
        <v>6</v>
      </c>
      <c r="S73" s="25">
        <v>100</v>
      </c>
      <c r="T73" s="5" t="s">
        <v>0</v>
      </c>
      <c r="U73" s="5"/>
      <c r="V73" s="41" t="str">
        <f>IF(FRotas[[#This Row],[Placa]]="","",VLOOKUP(FRotas[[#This Row],[Placa]],Veículos!$F:$M,8,0))</f>
        <v>Terceiro</v>
      </c>
    </row>
    <row r="74" spans="5:22" ht="14.4" customHeight="1" x14ac:dyDescent="0.35">
      <c r="E74" s="23">
        <v>45352</v>
      </c>
      <c r="F74" s="23" t="s">
        <v>40</v>
      </c>
      <c r="G74" s="23" t="s">
        <v>43</v>
      </c>
      <c r="H74" s="23" t="s">
        <v>97</v>
      </c>
      <c r="I74" s="39" t="str">
        <f>IF(FRotas[[#This Row],[Placa]]="","",VLOOKUP(FRotas[[#This Row],[Placa]],Veículos!$F:$G,2,0))</f>
        <v>Agile</v>
      </c>
      <c r="J74" s="5" t="s">
        <v>74</v>
      </c>
      <c r="K74" s="5" t="s">
        <v>122</v>
      </c>
      <c r="L74" s="5" t="s">
        <v>122</v>
      </c>
      <c r="M74" s="5" t="s">
        <v>72</v>
      </c>
      <c r="N74" s="5">
        <v>675</v>
      </c>
      <c r="O74" s="24">
        <v>11218</v>
      </c>
      <c r="P74" s="25">
        <v>438</v>
      </c>
      <c r="Q74" s="25">
        <v>823</v>
      </c>
      <c r="R74" s="25">
        <v>6</v>
      </c>
      <c r="S74" s="25">
        <v>50</v>
      </c>
      <c r="T74" s="5" t="s">
        <v>1</v>
      </c>
      <c r="U74" s="5" t="s">
        <v>132</v>
      </c>
      <c r="V74" s="41" t="str">
        <f>IF(FRotas[[#This Row],[Placa]]="","",VLOOKUP(FRotas[[#This Row],[Placa]],Veículos!$F:$M,8,0))</f>
        <v>Próprio</v>
      </c>
    </row>
    <row r="75" spans="5:22" ht="14.4" customHeight="1" x14ac:dyDescent="0.35">
      <c r="E75" s="23">
        <v>45352</v>
      </c>
      <c r="F75" s="23" t="s">
        <v>42</v>
      </c>
      <c r="G75" s="23" t="s">
        <v>43</v>
      </c>
      <c r="H75" s="23" t="s">
        <v>98</v>
      </c>
      <c r="I75" s="39" t="str">
        <f>IF(FRotas[[#This Row],[Placa]]="","",VLOOKUP(FRotas[[#This Row],[Placa]],Veículos!$F:$G,2,0))</f>
        <v>Civic</v>
      </c>
      <c r="J75" s="5" t="s">
        <v>74</v>
      </c>
      <c r="K75" s="5" t="s">
        <v>123</v>
      </c>
      <c r="L75" s="5" t="s">
        <v>123</v>
      </c>
      <c r="M75" s="5" t="s">
        <v>73</v>
      </c>
      <c r="N75" s="5">
        <v>1203</v>
      </c>
      <c r="O75" s="24">
        <v>22864</v>
      </c>
      <c r="P75" s="25">
        <v>2014</v>
      </c>
      <c r="Q75" s="25">
        <v>676</v>
      </c>
      <c r="R75" s="25">
        <v>6</v>
      </c>
      <c r="S75" s="25">
        <v>50</v>
      </c>
      <c r="T75" s="5" t="s">
        <v>0</v>
      </c>
      <c r="U75" s="5"/>
      <c r="V75" s="41" t="str">
        <f>IF(FRotas[[#This Row],[Placa]]="","",VLOOKUP(FRotas[[#This Row],[Placa]],Veículos!$F:$M,8,0))</f>
        <v>Terceiro</v>
      </c>
    </row>
    <row r="76" spans="5:22" ht="14.4" customHeight="1" x14ac:dyDescent="0.35">
      <c r="E76" s="23">
        <v>45352</v>
      </c>
      <c r="F76" s="23" t="s">
        <v>40</v>
      </c>
      <c r="G76" s="23" t="s">
        <v>44</v>
      </c>
      <c r="H76" s="23" t="s">
        <v>46</v>
      </c>
      <c r="I76" s="39" t="str">
        <f>IF(FRotas[[#This Row],[Placa]]="","",VLOOKUP(FRotas[[#This Row],[Placa]],Veículos!$F:$G,2,0))</f>
        <v>Caminhão 1</v>
      </c>
      <c r="J76" s="5" t="s">
        <v>77</v>
      </c>
      <c r="K76" s="5" t="s">
        <v>121</v>
      </c>
      <c r="L76" s="5" t="s">
        <v>121</v>
      </c>
      <c r="M76" s="5" t="s">
        <v>70</v>
      </c>
      <c r="N76" s="5">
        <v>1458</v>
      </c>
      <c r="O76" s="24">
        <v>34215</v>
      </c>
      <c r="P76" s="25">
        <v>1719</v>
      </c>
      <c r="Q76" s="25">
        <v>673</v>
      </c>
      <c r="R76" s="25">
        <v>6</v>
      </c>
      <c r="S76" s="25">
        <v>50</v>
      </c>
      <c r="T76" s="5" t="s">
        <v>0</v>
      </c>
      <c r="U76" s="5"/>
      <c r="V76" s="41" t="str">
        <f>IF(FRotas[[#This Row],[Placa]]="","",VLOOKUP(FRotas[[#This Row],[Placa]],Veículos!$F:$M,8,0))</f>
        <v>Terceiro</v>
      </c>
    </row>
    <row r="77" spans="5:22" ht="14.4" customHeight="1" x14ac:dyDescent="0.35">
      <c r="E77" s="23">
        <v>45383</v>
      </c>
      <c r="F77" s="23" t="s">
        <v>41</v>
      </c>
      <c r="G77" s="23" t="s">
        <v>43</v>
      </c>
      <c r="H77" s="23" t="s">
        <v>48</v>
      </c>
      <c r="I77" s="39" t="str">
        <f>IF(FRotas[[#This Row],[Placa]]="","",VLOOKUP(FRotas[[#This Row],[Placa]],Veículos!$F:$G,2,0))</f>
        <v>Van</v>
      </c>
      <c r="J77" s="5" t="s">
        <v>74</v>
      </c>
      <c r="K77" s="5" t="s">
        <v>121</v>
      </c>
      <c r="L77" s="5" t="s">
        <v>121</v>
      </c>
      <c r="M77" s="5" t="s">
        <v>71</v>
      </c>
      <c r="N77" s="5">
        <v>1203</v>
      </c>
      <c r="O77" s="24">
        <v>23258</v>
      </c>
      <c r="P77" s="25">
        <v>1941</v>
      </c>
      <c r="Q77" s="25">
        <v>455</v>
      </c>
      <c r="R77" s="25">
        <v>6</v>
      </c>
      <c r="S77" s="25">
        <v>60</v>
      </c>
      <c r="T77" s="5" t="s">
        <v>0</v>
      </c>
      <c r="U77" s="5"/>
      <c r="V77" s="41" t="str">
        <f>IF(FRotas[[#This Row],[Placa]]="","",VLOOKUP(FRotas[[#This Row],[Placa]],Veículos!$F:$M,8,0))</f>
        <v>Próprio</v>
      </c>
    </row>
    <row r="78" spans="5:22" ht="14.4" customHeight="1" x14ac:dyDescent="0.35">
      <c r="E78" s="23">
        <v>45383</v>
      </c>
      <c r="F78" s="23" t="s">
        <v>40</v>
      </c>
      <c r="G78" s="23" t="s">
        <v>43</v>
      </c>
      <c r="H78" s="23" t="s">
        <v>50</v>
      </c>
      <c r="I78" s="39" t="str">
        <f>IF(FRotas[[#This Row],[Placa]]="","",VLOOKUP(FRotas[[#This Row],[Placa]],Veículos!$F:$G,2,0))</f>
        <v>Caminhão 2</v>
      </c>
      <c r="J78" s="5" t="s">
        <v>75</v>
      </c>
      <c r="K78" s="5" t="s">
        <v>121</v>
      </c>
      <c r="L78" s="5" t="s">
        <v>121</v>
      </c>
      <c r="M78" s="5" t="s">
        <v>72</v>
      </c>
      <c r="N78" s="5">
        <v>1493</v>
      </c>
      <c r="O78" s="24">
        <v>28130</v>
      </c>
      <c r="P78" s="25">
        <v>698</v>
      </c>
      <c r="Q78" s="25">
        <v>536</v>
      </c>
      <c r="R78" s="25">
        <v>6</v>
      </c>
      <c r="S78" s="25">
        <v>60</v>
      </c>
      <c r="T78" s="5" t="s">
        <v>0</v>
      </c>
      <c r="U78" s="5"/>
      <c r="V78" s="41" t="str">
        <f>IF(FRotas[[#This Row],[Placa]]="","",VLOOKUP(FRotas[[#This Row],[Placa]],Veículos!$F:$M,8,0))</f>
        <v>Terceiro</v>
      </c>
    </row>
    <row r="79" spans="5:22" ht="14.4" customHeight="1" x14ac:dyDescent="0.35">
      <c r="E79" s="23">
        <v>45383</v>
      </c>
      <c r="F79" s="23" t="s">
        <v>40</v>
      </c>
      <c r="G79" s="23" t="s">
        <v>43</v>
      </c>
      <c r="H79" s="23" t="s">
        <v>78</v>
      </c>
      <c r="I79" s="39" t="str">
        <f>IF(FRotas[[#This Row],[Placa]]="","",VLOOKUP(FRotas[[#This Row],[Placa]],Veículos!$F:$G,2,0))</f>
        <v>SAVEIRO</v>
      </c>
      <c r="J79" s="5" t="s">
        <v>77</v>
      </c>
      <c r="K79" s="5" t="s">
        <v>121</v>
      </c>
      <c r="L79" s="5" t="s">
        <v>121</v>
      </c>
      <c r="M79" s="5" t="s">
        <v>73</v>
      </c>
      <c r="N79" s="5">
        <v>647</v>
      </c>
      <c r="O79" s="24">
        <v>32917</v>
      </c>
      <c r="P79" s="25">
        <v>1943</v>
      </c>
      <c r="Q79" s="25">
        <v>622</v>
      </c>
      <c r="R79" s="25">
        <v>6</v>
      </c>
      <c r="S79" s="25">
        <v>70</v>
      </c>
      <c r="T79" s="5" t="s">
        <v>1</v>
      </c>
      <c r="U79" s="5" t="s">
        <v>132</v>
      </c>
      <c r="V79" s="41" t="str">
        <f>IF(FRotas[[#This Row],[Placa]]="","",VLOOKUP(FRotas[[#This Row],[Placa]],Veículos!$F:$M,8,0))</f>
        <v>Terceiro</v>
      </c>
    </row>
    <row r="80" spans="5:22" ht="14.4" customHeight="1" x14ac:dyDescent="0.35">
      <c r="E80" s="23">
        <v>45383</v>
      </c>
      <c r="F80" s="23" t="s">
        <v>40</v>
      </c>
      <c r="G80" s="23" t="s">
        <v>44</v>
      </c>
      <c r="H80" s="23" t="s">
        <v>79</v>
      </c>
      <c r="I80" s="39" t="str">
        <f>IF(FRotas[[#This Row],[Placa]]="","",VLOOKUP(FRotas[[#This Row],[Placa]],Veículos!$F:$G,2,0))</f>
        <v>STRADA</v>
      </c>
      <c r="J80" s="5" t="s">
        <v>74</v>
      </c>
      <c r="K80" s="5" t="s">
        <v>121</v>
      </c>
      <c r="L80" s="5" t="s">
        <v>121</v>
      </c>
      <c r="M80" s="5" t="s">
        <v>71</v>
      </c>
      <c r="N80" s="5">
        <v>1642</v>
      </c>
      <c r="O80" s="24">
        <v>7684</v>
      </c>
      <c r="P80" s="25">
        <v>1004</v>
      </c>
      <c r="Q80" s="25">
        <v>280</v>
      </c>
      <c r="R80" s="25">
        <v>6</v>
      </c>
      <c r="S80" s="25">
        <v>60</v>
      </c>
      <c r="T80" s="5" t="s">
        <v>1</v>
      </c>
      <c r="U80" s="5" t="s">
        <v>132</v>
      </c>
      <c r="V80" s="41" t="str">
        <f>IF(FRotas[[#This Row],[Placa]]="","",VLOOKUP(FRotas[[#This Row],[Placa]],Veículos!$F:$M,8,0))</f>
        <v>Próprio</v>
      </c>
    </row>
    <row r="81" spans="5:22" ht="14.4" customHeight="1" x14ac:dyDescent="0.35">
      <c r="E81" s="23">
        <v>45383</v>
      </c>
      <c r="F81" s="23" t="s">
        <v>41</v>
      </c>
      <c r="G81" s="23" t="s">
        <v>43</v>
      </c>
      <c r="H81" s="23" t="s">
        <v>80</v>
      </c>
      <c r="I81" s="39" t="str">
        <f>IF(FRotas[[#This Row],[Placa]]="","",VLOOKUP(FRotas[[#This Row],[Placa]],Veículos!$F:$G,2,0))</f>
        <v>CAMINHÃO</v>
      </c>
      <c r="J81" s="5" t="s">
        <v>74</v>
      </c>
      <c r="K81" s="5" t="s">
        <v>121</v>
      </c>
      <c r="L81" s="5" t="s">
        <v>121</v>
      </c>
      <c r="M81" s="5" t="s">
        <v>70</v>
      </c>
      <c r="N81" s="5">
        <v>1681</v>
      </c>
      <c r="O81" s="24">
        <v>21877</v>
      </c>
      <c r="P81" s="25">
        <v>899</v>
      </c>
      <c r="Q81" s="25">
        <v>336</v>
      </c>
      <c r="R81" s="25">
        <v>6</v>
      </c>
      <c r="S81" s="25">
        <v>50</v>
      </c>
      <c r="T81" s="5" t="s">
        <v>0</v>
      </c>
      <c r="U81" s="5"/>
      <c r="V81" s="41" t="str">
        <f>IF(FRotas[[#This Row],[Placa]]="","",VLOOKUP(FRotas[[#This Row],[Placa]],Veículos!$F:$M,8,0))</f>
        <v>Terceiro</v>
      </c>
    </row>
    <row r="82" spans="5:22" ht="14.4" customHeight="1" x14ac:dyDescent="0.35">
      <c r="E82" s="23">
        <v>45383</v>
      </c>
      <c r="F82" s="23" t="s">
        <v>40</v>
      </c>
      <c r="G82" s="23" t="s">
        <v>43</v>
      </c>
      <c r="H82" s="23" t="s">
        <v>81</v>
      </c>
      <c r="I82" s="39" t="str">
        <f>IF(FRotas[[#This Row],[Placa]]="","",VLOOKUP(FRotas[[#This Row],[Placa]],Veículos!$F:$G,2,0))</f>
        <v>Kombi</v>
      </c>
      <c r="J82" s="5" t="s">
        <v>75</v>
      </c>
      <c r="K82" s="5" t="s">
        <v>121</v>
      </c>
      <c r="L82" s="5" t="s">
        <v>121</v>
      </c>
      <c r="M82" s="5" t="s">
        <v>71</v>
      </c>
      <c r="N82" s="5">
        <v>632</v>
      </c>
      <c r="O82" s="24">
        <v>26668</v>
      </c>
      <c r="P82" s="25">
        <v>1676</v>
      </c>
      <c r="Q82" s="25">
        <v>271</v>
      </c>
      <c r="R82" s="25">
        <v>6</v>
      </c>
      <c r="S82" s="25">
        <v>100</v>
      </c>
      <c r="T82" s="5" t="s">
        <v>0</v>
      </c>
      <c r="U82" s="5"/>
      <c r="V82" s="41" t="str">
        <f>IF(FRotas[[#This Row],[Placa]]="","",VLOOKUP(FRotas[[#This Row],[Placa]],Veículos!$F:$M,8,0))</f>
        <v>Terceiro</v>
      </c>
    </row>
    <row r="83" spans="5:22" ht="14.4" customHeight="1" x14ac:dyDescent="0.35">
      <c r="E83" s="23">
        <v>45383</v>
      </c>
      <c r="F83" s="23" t="s">
        <v>40</v>
      </c>
      <c r="G83" s="23" t="s">
        <v>45</v>
      </c>
      <c r="H83" s="23" t="s">
        <v>82</v>
      </c>
      <c r="I83" s="39" t="str">
        <f>IF(FRotas[[#This Row],[Placa]]="","",VLOOKUP(FRotas[[#This Row],[Placa]],Veículos!$F:$G,2,0))</f>
        <v>Golf</v>
      </c>
      <c r="J83" s="5" t="s">
        <v>76</v>
      </c>
      <c r="K83" s="5" t="s">
        <v>121</v>
      </c>
      <c r="L83" s="5" t="s">
        <v>121</v>
      </c>
      <c r="M83" s="5" t="s">
        <v>70</v>
      </c>
      <c r="N83" s="5">
        <v>1149</v>
      </c>
      <c r="O83" s="24">
        <v>8473</v>
      </c>
      <c r="P83" s="25">
        <v>1420</v>
      </c>
      <c r="Q83" s="25">
        <v>748</v>
      </c>
      <c r="R83" s="25">
        <v>6</v>
      </c>
      <c r="S83" s="25">
        <v>50</v>
      </c>
      <c r="T83" s="5" t="s">
        <v>1</v>
      </c>
      <c r="U83" s="5" t="s">
        <v>132</v>
      </c>
      <c r="V83" s="41" t="str">
        <f>IF(FRotas[[#This Row],[Placa]]="","",VLOOKUP(FRotas[[#This Row],[Placa]],Veículos!$F:$M,8,0))</f>
        <v>Próprio</v>
      </c>
    </row>
    <row r="84" spans="5:22" ht="14.4" customHeight="1" x14ac:dyDescent="0.35">
      <c r="E84" s="23">
        <v>45383</v>
      </c>
      <c r="F84" s="23" t="s">
        <v>42</v>
      </c>
      <c r="G84" s="23" t="s">
        <v>43</v>
      </c>
      <c r="H84" s="23" t="s">
        <v>83</v>
      </c>
      <c r="I84" s="39" t="str">
        <f>IF(FRotas[[#This Row],[Placa]]="","",VLOOKUP(FRotas[[#This Row],[Placa]],Veículos!$F:$G,2,0))</f>
        <v>Furgão</v>
      </c>
      <c r="J84" s="5" t="s">
        <v>77</v>
      </c>
      <c r="K84" s="5" t="s">
        <v>121</v>
      </c>
      <c r="L84" s="5" t="s">
        <v>121</v>
      </c>
      <c r="M84" s="5" t="s">
        <v>72</v>
      </c>
      <c r="N84" s="5">
        <v>1439</v>
      </c>
      <c r="O84" s="24">
        <v>14761</v>
      </c>
      <c r="P84" s="25">
        <v>680</v>
      </c>
      <c r="Q84" s="25">
        <v>833</v>
      </c>
      <c r="R84" s="25">
        <v>6</v>
      </c>
      <c r="S84" s="25">
        <v>50</v>
      </c>
      <c r="T84" s="5" t="s">
        <v>0</v>
      </c>
      <c r="U84" s="5"/>
      <c r="V84" s="41" t="str">
        <f>IF(FRotas[[#This Row],[Placa]]="","",VLOOKUP(FRotas[[#This Row],[Placa]],Veículos!$F:$M,8,0))</f>
        <v>Terceiro</v>
      </c>
    </row>
    <row r="85" spans="5:22" ht="14.4" customHeight="1" x14ac:dyDescent="0.35">
      <c r="E85" s="23">
        <v>45383</v>
      </c>
      <c r="F85" s="23" t="s">
        <v>40</v>
      </c>
      <c r="G85" s="23" t="s">
        <v>43</v>
      </c>
      <c r="H85" s="23" t="s">
        <v>84</v>
      </c>
      <c r="I85" s="39" t="str">
        <f>IF(FRotas[[#This Row],[Placa]]="","",VLOOKUP(FRotas[[#This Row],[Placa]],Veículos!$F:$G,2,0))</f>
        <v>Caminhão Baú</v>
      </c>
      <c r="J85" s="5" t="s">
        <v>74</v>
      </c>
      <c r="K85" s="5" t="s">
        <v>121</v>
      </c>
      <c r="L85" s="5" t="s">
        <v>121</v>
      </c>
      <c r="M85" s="5" t="s">
        <v>70</v>
      </c>
      <c r="N85" s="5">
        <v>929</v>
      </c>
      <c r="O85" s="24">
        <v>30835</v>
      </c>
      <c r="P85" s="25">
        <v>934</v>
      </c>
      <c r="Q85" s="25">
        <v>506</v>
      </c>
      <c r="R85" s="25">
        <v>6</v>
      </c>
      <c r="S85" s="25">
        <v>50</v>
      </c>
      <c r="T85" s="5" t="s">
        <v>0</v>
      </c>
      <c r="U85" s="5"/>
      <c r="V85" s="41" t="str">
        <f>IF(FRotas[[#This Row],[Placa]]="","",VLOOKUP(FRotas[[#This Row],[Placa]],Veículos!$F:$M,8,0))</f>
        <v>Terceiro</v>
      </c>
    </row>
    <row r="86" spans="5:22" ht="14.4" customHeight="1" x14ac:dyDescent="0.35">
      <c r="E86" s="23">
        <v>45383</v>
      </c>
      <c r="F86" s="23" t="s">
        <v>41</v>
      </c>
      <c r="G86" s="23" t="s">
        <v>44</v>
      </c>
      <c r="H86" s="23" t="s">
        <v>85</v>
      </c>
      <c r="I86" s="39" t="str">
        <f>IF(FRotas[[#This Row],[Placa]]="","",VLOOKUP(FRotas[[#This Row],[Placa]],Veículos!$F:$G,2,0))</f>
        <v>Caminhão tanque</v>
      </c>
      <c r="J86" s="5" t="s">
        <v>74</v>
      </c>
      <c r="K86" s="5" t="s">
        <v>121</v>
      </c>
      <c r="L86" s="5" t="s">
        <v>121</v>
      </c>
      <c r="M86" s="5" t="s">
        <v>70</v>
      </c>
      <c r="N86" s="5">
        <v>884</v>
      </c>
      <c r="O86" s="24">
        <v>34419</v>
      </c>
      <c r="P86" s="25">
        <v>1954</v>
      </c>
      <c r="Q86" s="25">
        <v>717</v>
      </c>
      <c r="R86" s="25">
        <v>6</v>
      </c>
      <c r="S86" s="25">
        <v>60</v>
      </c>
      <c r="T86" s="5" t="s">
        <v>0</v>
      </c>
      <c r="U86" s="5"/>
      <c r="V86" s="41" t="str">
        <f>IF(FRotas[[#This Row],[Placa]]="","",VLOOKUP(FRotas[[#This Row],[Placa]],Veículos!$F:$M,8,0))</f>
        <v>Próprio</v>
      </c>
    </row>
    <row r="87" spans="5:22" ht="14.4" customHeight="1" x14ac:dyDescent="0.35">
      <c r="E87" s="23">
        <v>45383</v>
      </c>
      <c r="F87" s="23" t="s">
        <v>40</v>
      </c>
      <c r="G87" s="23" t="s">
        <v>43</v>
      </c>
      <c r="H87" s="23" t="s">
        <v>86</v>
      </c>
      <c r="I87" s="39" t="str">
        <f>IF(FRotas[[#This Row],[Placa]]="","",VLOOKUP(FRotas[[#This Row],[Placa]],Veículos!$F:$G,2,0))</f>
        <v>Saveiro 2</v>
      </c>
      <c r="J87" s="5" t="s">
        <v>77</v>
      </c>
      <c r="K87" s="5" t="s">
        <v>121</v>
      </c>
      <c r="L87" s="5" t="s">
        <v>121</v>
      </c>
      <c r="M87" s="5" t="s">
        <v>73</v>
      </c>
      <c r="N87" s="5">
        <v>1195</v>
      </c>
      <c r="O87" s="24">
        <v>9683</v>
      </c>
      <c r="P87" s="25">
        <v>1410</v>
      </c>
      <c r="Q87" s="25">
        <v>985</v>
      </c>
      <c r="R87" s="25">
        <v>6</v>
      </c>
      <c r="S87" s="25">
        <v>60</v>
      </c>
      <c r="T87" s="5" t="s">
        <v>0</v>
      </c>
      <c r="U87" s="5"/>
      <c r="V87" s="41" t="str">
        <f>IF(FRotas[[#This Row],[Placa]]="","",VLOOKUP(FRotas[[#This Row],[Placa]],Veículos!$F:$M,8,0))</f>
        <v>Terceiro</v>
      </c>
    </row>
    <row r="88" spans="5:22" ht="14.4" customHeight="1" x14ac:dyDescent="0.35">
      <c r="E88" s="23">
        <v>45352</v>
      </c>
      <c r="F88" s="23" t="s">
        <v>40</v>
      </c>
      <c r="G88" s="23" t="s">
        <v>43</v>
      </c>
      <c r="H88" s="23" t="s">
        <v>87</v>
      </c>
      <c r="I88" s="39" t="str">
        <f>IF(FRotas[[#This Row],[Placa]]="","",VLOOKUP(FRotas[[#This Row],[Placa]],Veículos!$F:$G,2,0))</f>
        <v>Montana</v>
      </c>
      <c r="J88" s="5" t="s">
        <v>74</v>
      </c>
      <c r="K88" s="5" t="s">
        <v>121</v>
      </c>
      <c r="L88" s="5" t="s">
        <v>121</v>
      </c>
      <c r="M88" s="5" t="s">
        <v>70</v>
      </c>
      <c r="N88" s="5">
        <v>1458</v>
      </c>
      <c r="O88" s="24">
        <v>21641</v>
      </c>
      <c r="P88" s="25">
        <v>1061</v>
      </c>
      <c r="Q88" s="25">
        <v>698</v>
      </c>
      <c r="R88" s="25">
        <v>6</v>
      </c>
      <c r="S88" s="25">
        <v>70</v>
      </c>
      <c r="T88" s="5" t="s">
        <v>1</v>
      </c>
      <c r="U88" s="5" t="s">
        <v>132</v>
      </c>
      <c r="V88" s="41" t="str">
        <f>IF(FRotas[[#This Row],[Placa]]="","",VLOOKUP(FRotas[[#This Row],[Placa]],Veículos!$F:$M,8,0))</f>
        <v>Terceiro</v>
      </c>
    </row>
    <row r="89" spans="5:22" ht="14.4" customHeight="1" x14ac:dyDescent="0.35">
      <c r="E89" s="23">
        <v>45383</v>
      </c>
      <c r="F89" s="23" t="s">
        <v>40</v>
      </c>
      <c r="G89" s="23" t="s">
        <v>43</v>
      </c>
      <c r="H89" s="23" t="s">
        <v>88</v>
      </c>
      <c r="I89" s="39" t="str">
        <f>IF(FRotas[[#This Row],[Placa]]="","",VLOOKUP(FRotas[[#This Row],[Placa]],Veículos!$F:$G,2,0))</f>
        <v>Kangoo Van</v>
      </c>
      <c r="J89" s="5" t="s">
        <v>75</v>
      </c>
      <c r="K89" s="5" t="s">
        <v>121</v>
      </c>
      <c r="L89" s="5" t="s">
        <v>121</v>
      </c>
      <c r="M89" s="5" t="s">
        <v>70</v>
      </c>
      <c r="N89" s="5">
        <v>1433</v>
      </c>
      <c r="O89" s="24">
        <v>8150</v>
      </c>
      <c r="P89" s="25">
        <v>2741</v>
      </c>
      <c r="Q89" s="25">
        <v>346</v>
      </c>
      <c r="R89" s="25">
        <v>6</v>
      </c>
      <c r="S89" s="25">
        <v>60</v>
      </c>
      <c r="T89" s="5" t="s">
        <v>1</v>
      </c>
      <c r="U89" s="5" t="s">
        <v>132</v>
      </c>
      <c r="V89" s="41" t="str">
        <f>IF(FRotas[[#This Row],[Placa]]="","",VLOOKUP(FRotas[[#This Row],[Placa]],Veículos!$F:$M,8,0))</f>
        <v>Próprio</v>
      </c>
    </row>
    <row r="90" spans="5:22" ht="14.4" customHeight="1" x14ac:dyDescent="0.35">
      <c r="E90" s="23">
        <v>45383</v>
      </c>
      <c r="F90" s="23" t="s">
        <v>41</v>
      </c>
      <c r="G90" s="23" t="s">
        <v>44</v>
      </c>
      <c r="H90" s="23" t="s">
        <v>89</v>
      </c>
      <c r="I90" s="39" t="str">
        <f>IF(FRotas[[#This Row],[Placa]]="","",VLOOKUP(FRotas[[#This Row],[Placa]],Veículos!$F:$G,2,0))</f>
        <v>Hyundai HR</v>
      </c>
      <c r="J90" s="5" t="s">
        <v>77</v>
      </c>
      <c r="K90" s="5" t="s">
        <v>121</v>
      </c>
      <c r="L90" s="5" t="s">
        <v>121</v>
      </c>
      <c r="M90" s="5" t="s">
        <v>71</v>
      </c>
      <c r="N90" s="5">
        <v>1620</v>
      </c>
      <c r="O90" s="24">
        <v>7054</v>
      </c>
      <c r="P90" s="25">
        <v>859</v>
      </c>
      <c r="Q90" s="25">
        <v>653</v>
      </c>
      <c r="R90" s="25">
        <v>6</v>
      </c>
      <c r="S90" s="25">
        <v>50</v>
      </c>
      <c r="T90" s="5" t="s">
        <v>0</v>
      </c>
      <c r="U90" s="5"/>
      <c r="V90" s="41" t="str">
        <f>IF(FRotas[[#This Row],[Placa]]="","",VLOOKUP(FRotas[[#This Row],[Placa]],Veículos!$F:$M,8,0))</f>
        <v>Terceiro</v>
      </c>
    </row>
    <row r="91" spans="5:22" ht="14.4" customHeight="1" x14ac:dyDescent="0.35">
      <c r="E91" s="23">
        <v>45383</v>
      </c>
      <c r="F91" s="23" t="s">
        <v>40</v>
      </c>
      <c r="G91" s="23" t="s">
        <v>43</v>
      </c>
      <c r="H91" s="23" t="s">
        <v>90</v>
      </c>
      <c r="I91" s="39" t="str">
        <f>IF(FRotas[[#This Row],[Placa]]="","",VLOOKUP(FRotas[[#This Row],[Placa]],Veículos!$F:$G,2,0))</f>
        <v>Scania P320</v>
      </c>
      <c r="J91" s="5" t="s">
        <v>74</v>
      </c>
      <c r="K91" s="5" t="s">
        <v>121</v>
      </c>
      <c r="L91" s="5" t="s">
        <v>121</v>
      </c>
      <c r="M91" s="5" t="s">
        <v>72</v>
      </c>
      <c r="N91" s="5">
        <v>1159</v>
      </c>
      <c r="O91" s="24">
        <v>13183</v>
      </c>
      <c r="P91" s="25">
        <v>2665</v>
      </c>
      <c r="Q91" s="25">
        <v>956</v>
      </c>
      <c r="R91" s="25">
        <v>6</v>
      </c>
      <c r="S91" s="25">
        <v>100</v>
      </c>
      <c r="T91" s="5" t="s">
        <v>0</v>
      </c>
      <c r="U91" s="5"/>
      <c r="V91" s="41" t="str">
        <f>IF(FRotas[[#This Row],[Placa]]="","",VLOOKUP(FRotas[[#This Row],[Placa]],Veículos!$F:$M,8,0))</f>
        <v>Terceiro</v>
      </c>
    </row>
    <row r="92" spans="5:22" ht="14.4" customHeight="1" x14ac:dyDescent="0.35">
      <c r="E92" s="23">
        <v>45383</v>
      </c>
      <c r="F92" s="23" t="s">
        <v>40</v>
      </c>
      <c r="G92" s="23" t="s">
        <v>43</v>
      </c>
      <c r="H92" s="23" t="s">
        <v>91</v>
      </c>
      <c r="I92" s="39" t="str">
        <f>IF(FRotas[[#This Row],[Placa]]="","",VLOOKUP(FRotas[[#This Row],[Placa]],Veículos!$F:$G,2,0))</f>
        <v>Volvo VM 270</v>
      </c>
      <c r="J92" s="5" t="s">
        <v>74</v>
      </c>
      <c r="K92" s="5" t="s">
        <v>121</v>
      </c>
      <c r="L92" s="5" t="s">
        <v>121</v>
      </c>
      <c r="M92" s="5" t="s">
        <v>73</v>
      </c>
      <c r="N92" s="5">
        <v>756</v>
      </c>
      <c r="O92" s="24">
        <v>16756</v>
      </c>
      <c r="P92" s="25">
        <v>787</v>
      </c>
      <c r="Q92" s="25">
        <v>583</v>
      </c>
      <c r="R92" s="25">
        <v>6</v>
      </c>
      <c r="S92" s="25">
        <v>50</v>
      </c>
      <c r="T92" s="5" t="s">
        <v>1</v>
      </c>
      <c r="U92" s="5" t="s">
        <v>132</v>
      </c>
      <c r="V92" s="41" t="str">
        <f>IF(FRotas[[#This Row],[Placa]]="","",VLOOKUP(FRotas[[#This Row],[Placa]],Veículos!$F:$M,8,0))</f>
        <v>Próprio</v>
      </c>
    </row>
    <row r="93" spans="5:22" ht="14.4" customHeight="1" x14ac:dyDescent="0.35">
      <c r="E93" s="23">
        <v>45383</v>
      </c>
      <c r="F93" s="23" t="s">
        <v>42</v>
      </c>
      <c r="G93" s="23" t="s">
        <v>45</v>
      </c>
      <c r="H93" s="23" t="s">
        <v>92</v>
      </c>
      <c r="I93" s="39" t="str">
        <f>IF(FRotas[[#This Row],[Placa]]="","",VLOOKUP(FRotas[[#This Row],[Placa]],Veículos!$F:$G,2,0))</f>
        <v>Kia Bongo K2500</v>
      </c>
      <c r="J93" s="5" t="s">
        <v>75</v>
      </c>
      <c r="K93" s="5" t="s">
        <v>121</v>
      </c>
      <c r="L93" s="5" t="s">
        <v>121</v>
      </c>
      <c r="M93" s="5" t="s">
        <v>70</v>
      </c>
      <c r="N93" s="5">
        <v>854</v>
      </c>
      <c r="O93" s="24">
        <v>13367</v>
      </c>
      <c r="P93" s="25">
        <v>2462</v>
      </c>
      <c r="Q93" s="25">
        <v>874</v>
      </c>
      <c r="R93" s="25">
        <v>6</v>
      </c>
      <c r="S93" s="25">
        <v>50</v>
      </c>
      <c r="T93" s="5" t="s">
        <v>0</v>
      </c>
      <c r="U93" s="5"/>
      <c r="V93" s="41" t="str">
        <f>IF(FRotas[[#This Row],[Placa]]="","",VLOOKUP(FRotas[[#This Row],[Placa]],Veículos!$F:$M,8,0))</f>
        <v>Terceiro</v>
      </c>
    </row>
    <row r="94" spans="5:22" ht="14.4" customHeight="1" x14ac:dyDescent="0.35">
      <c r="E94" s="23">
        <v>45383</v>
      </c>
      <c r="F94" s="23" t="s">
        <v>40</v>
      </c>
      <c r="G94" s="23" t="s">
        <v>43</v>
      </c>
      <c r="H94" s="23" t="s">
        <v>93</v>
      </c>
      <c r="I94" s="39" t="str">
        <f>IF(FRotas[[#This Row],[Placa]]="","",VLOOKUP(FRotas[[#This Row],[Placa]],Veículos!$F:$G,2,0))</f>
        <v>Sprinter</v>
      </c>
      <c r="J94" s="5" t="s">
        <v>76</v>
      </c>
      <c r="K94" s="5" t="s">
        <v>121</v>
      </c>
      <c r="L94" s="5" t="s">
        <v>121</v>
      </c>
      <c r="M94" s="5" t="s">
        <v>71</v>
      </c>
      <c r="N94" s="5">
        <v>1007</v>
      </c>
      <c r="O94" s="24">
        <v>14483</v>
      </c>
      <c r="P94" s="25">
        <v>2205</v>
      </c>
      <c r="Q94" s="25">
        <v>908</v>
      </c>
      <c r="R94" s="25">
        <v>6</v>
      </c>
      <c r="S94" s="25">
        <v>50</v>
      </c>
      <c r="T94" s="5" t="s">
        <v>0</v>
      </c>
      <c r="U94" s="5"/>
      <c r="V94" s="41" t="str">
        <f>IF(FRotas[[#This Row],[Placa]]="","",VLOOKUP(FRotas[[#This Row],[Placa]],Veículos!$F:$M,8,0))</f>
        <v>Terceiro</v>
      </c>
    </row>
    <row r="95" spans="5:22" ht="14.4" customHeight="1" x14ac:dyDescent="0.35">
      <c r="E95" s="23">
        <v>45383</v>
      </c>
      <c r="F95" s="23" t="s">
        <v>41</v>
      </c>
      <c r="G95" s="23" t="s">
        <v>43</v>
      </c>
      <c r="H95" s="23" t="s">
        <v>94</v>
      </c>
      <c r="I95" s="39" t="str">
        <f>IF(FRotas[[#This Row],[Placa]]="","",VLOOKUP(FRotas[[#This Row],[Placa]],Veículos!$F:$G,2,0))</f>
        <v>Fiorino</v>
      </c>
      <c r="J95" s="5" t="s">
        <v>77</v>
      </c>
      <c r="K95" s="5" t="s">
        <v>122</v>
      </c>
      <c r="L95" s="5" t="s">
        <v>122</v>
      </c>
      <c r="M95" s="5" t="s">
        <v>72</v>
      </c>
      <c r="N95" s="5">
        <v>1559</v>
      </c>
      <c r="O95" s="24">
        <v>11010</v>
      </c>
      <c r="P95" s="25">
        <v>2398</v>
      </c>
      <c r="Q95" s="25">
        <v>908</v>
      </c>
      <c r="R95" s="25">
        <v>6</v>
      </c>
      <c r="S95" s="25">
        <v>60</v>
      </c>
      <c r="T95" s="5" t="s">
        <v>0</v>
      </c>
      <c r="U95" s="5"/>
      <c r="V95" s="41" t="str">
        <f>IF(FRotas[[#This Row],[Placa]]="","",VLOOKUP(FRotas[[#This Row],[Placa]],Veículos!$F:$M,8,0))</f>
        <v>Próprio</v>
      </c>
    </row>
    <row r="96" spans="5:22" ht="14.4" customHeight="1" x14ac:dyDescent="0.35">
      <c r="E96" s="23">
        <v>45383</v>
      </c>
      <c r="F96" s="23" t="s">
        <v>40</v>
      </c>
      <c r="G96" s="23" t="s">
        <v>44</v>
      </c>
      <c r="H96" s="23" t="s">
        <v>95</v>
      </c>
      <c r="I96" s="39" t="str">
        <f>IF(FRotas[[#This Row],[Placa]]="","",VLOOKUP(FRotas[[#This Row],[Placa]],Veículos!$F:$G,2,0))</f>
        <v>Fiat 147</v>
      </c>
      <c r="J96" s="5" t="s">
        <v>74</v>
      </c>
      <c r="K96" s="5" t="s">
        <v>122</v>
      </c>
      <c r="L96" s="5" t="s">
        <v>122</v>
      </c>
      <c r="M96" s="5" t="s">
        <v>73</v>
      </c>
      <c r="N96" s="5">
        <v>848</v>
      </c>
      <c r="O96" s="24">
        <v>11830</v>
      </c>
      <c r="P96" s="25">
        <v>509</v>
      </c>
      <c r="Q96" s="25">
        <v>550</v>
      </c>
      <c r="R96" s="25">
        <v>6</v>
      </c>
      <c r="S96" s="25">
        <v>60</v>
      </c>
      <c r="T96" s="5" t="s">
        <v>0</v>
      </c>
      <c r="U96" s="5"/>
      <c r="V96" s="41" t="str">
        <f>IF(FRotas[[#This Row],[Placa]]="","",VLOOKUP(FRotas[[#This Row],[Placa]],Veículos!$F:$M,8,0))</f>
        <v>Terceiro</v>
      </c>
    </row>
    <row r="97" spans="5:22" ht="14.4" customHeight="1" x14ac:dyDescent="0.35">
      <c r="E97" s="23">
        <v>45383</v>
      </c>
      <c r="F97" s="23" t="s">
        <v>40</v>
      </c>
      <c r="G97" s="23" t="s">
        <v>43</v>
      </c>
      <c r="H97" s="23" t="s">
        <v>96</v>
      </c>
      <c r="I97" s="39" t="str">
        <f>IF(FRotas[[#This Row],[Placa]]="","",VLOOKUP(FRotas[[#This Row],[Placa]],Veículos!$F:$G,2,0))</f>
        <v>Celta</v>
      </c>
      <c r="J97" s="5" t="s">
        <v>74</v>
      </c>
      <c r="K97" s="5" t="s">
        <v>122</v>
      </c>
      <c r="L97" s="5" t="s">
        <v>122</v>
      </c>
      <c r="M97" s="5" t="s">
        <v>71</v>
      </c>
      <c r="N97" s="5">
        <v>978</v>
      </c>
      <c r="O97" s="24">
        <v>17810</v>
      </c>
      <c r="P97" s="25">
        <v>1055</v>
      </c>
      <c r="Q97" s="25">
        <v>776</v>
      </c>
      <c r="R97" s="25">
        <v>6</v>
      </c>
      <c r="S97" s="25">
        <v>70</v>
      </c>
      <c r="T97" s="5" t="s">
        <v>1</v>
      </c>
      <c r="U97" s="5" t="s">
        <v>132</v>
      </c>
      <c r="V97" s="41" t="str">
        <f>IF(FRotas[[#This Row],[Placa]]="","",VLOOKUP(FRotas[[#This Row],[Placa]],Veículos!$F:$M,8,0))</f>
        <v>Terceiro</v>
      </c>
    </row>
    <row r="98" spans="5:22" ht="14.4" customHeight="1" x14ac:dyDescent="0.35">
      <c r="E98" s="23">
        <v>45383</v>
      </c>
      <c r="F98" s="23" t="s">
        <v>40</v>
      </c>
      <c r="G98" s="23" t="s">
        <v>43</v>
      </c>
      <c r="H98" s="23" t="s">
        <v>97</v>
      </c>
      <c r="I98" s="39" t="str">
        <f>IF(FRotas[[#This Row],[Placa]]="","",VLOOKUP(FRotas[[#This Row],[Placa]],Veículos!$F:$G,2,0))</f>
        <v>Agile</v>
      </c>
      <c r="J98" s="5" t="s">
        <v>77</v>
      </c>
      <c r="K98" s="5" t="s">
        <v>122</v>
      </c>
      <c r="L98" s="5" t="s">
        <v>122</v>
      </c>
      <c r="M98" s="5" t="s">
        <v>70</v>
      </c>
      <c r="N98" s="5">
        <v>601</v>
      </c>
      <c r="O98" s="24">
        <v>31636</v>
      </c>
      <c r="P98" s="25">
        <v>822</v>
      </c>
      <c r="Q98" s="25">
        <v>249</v>
      </c>
      <c r="R98" s="25">
        <v>6</v>
      </c>
      <c r="S98" s="25">
        <v>60</v>
      </c>
      <c r="T98" s="5" t="s">
        <v>1</v>
      </c>
      <c r="U98" s="5" t="s">
        <v>134</v>
      </c>
      <c r="V98" s="41" t="str">
        <f>IF(FRotas[[#This Row],[Placa]]="","",VLOOKUP(FRotas[[#This Row],[Placa]],Veículos!$F:$M,8,0))</f>
        <v>Próprio</v>
      </c>
    </row>
    <row r="99" spans="5:22" ht="14.4" customHeight="1" x14ac:dyDescent="0.35">
      <c r="E99" s="23">
        <v>45383</v>
      </c>
      <c r="F99" s="23" t="s">
        <v>41</v>
      </c>
      <c r="G99" s="23" t="s">
        <v>43</v>
      </c>
      <c r="H99" s="23" t="s">
        <v>98</v>
      </c>
      <c r="I99" s="39" t="str">
        <f>IF(FRotas[[#This Row],[Placa]]="","",VLOOKUP(FRotas[[#This Row],[Placa]],Veículos!$F:$G,2,0))</f>
        <v>Civic</v>
      </c>
      <c r="J99" s="5" t="s">
        <v>74</v>
      </c>
      <c r="K99" s="5" t="s">
        <v>123</v>
      </c>
      <c r="L99" s="5" t="s">
        <v>123</v>
      </c>
      <c r="M99" s="5" t="s">
        <v>71</v>
      </c>
      <c r="N99" s="5">
        <v>610</v>
      </c>
      <c r="O99" s="24">
        <v>20530</v>
      </c>
      <c r="P99" s="25">
        <v>1980</v>
      </c>
      <c r="Q99" s="25">
        <v>895</v>
      </c>
      <c r="R99" s="25">
        <v>6</v>
      </c>
      <c r="S99" s="25">
        <v>50</v>
      </c>
      <c r="T99" s="5" t="s">
        <v>0</v>
      </c>
      <c r="U99" s="5"/>
      <c r="V99" s="41" t="str">
        <f>IF(FRotas[[#This Row],[Placa]]="","",VLOOKUP(FRotas[[#This Row],[Placa]],Veículos!$F:$M,8,0))</f>
        <v>Terceiro</v>
      </c>
    </row>
    <row r="100" spans="5:22" ht="14.4" customHeight="1" x14ac:dyDescent="0.35">
      <c r="E100" s="23">
        <v>45413</v>
      </c>
      <c r="F100" s="23" t="s">
        <v>40</v>
      </c>
      <c r="G100" s="23" t="s">
        <v>44</v>
      </c>
      <c r="H100" s="23" t="s">
        <v>46</v>
      </c>
      <c r="I100" s="39" t="str">
        <f>IF(FRotas[[#This Row],[Placa]]="","",VLOOKUP(FRotas[[#This Row],[Placa]],Veículos!$F:$G,2,0))</f>
        <v>Caminhão 1</v>
      </c>
      <c r="J100" s="5" t="s">
        <v>75</v>
      </c>
      <c r="K100" s="5" t="s">
        <v>121</v>
      </c>
      <c r="L100" s="5" t="s">
        <v>121</v>
      </c>
      <c r="M100" s="5" t="s">
        <v>70</v>
      </c>
      <c r="N100" s="5">
        <v>875</v>
      </c>
      <c r="O100" s="24">
        <v>28203</v>
      </c>
      <c r="P100" s="25">
        <v>1779</v>
      </c>
      <c r="Q100" s="25">
        <v>531</v>
      </c>
      <c r="R100" s="25">
        <v>6</v>
      </c>
      <c r="S100" s="25">
        <v>100</v>
      </c>
      <c r="T100" s="5" t="s">
        <v>0</v>
      </c>
      <c r="U100" s="5"/>
      <c r="V100" s="41" t="str">
        <f>IF(FRotas[[#This Row],[Placa]]="","",VLOOKUP(FRotas[[#This Row],[Placa]],Veículos!$F:$M,8,0))</f>
        <v>Terceiro</v>
      </c>
    </row>
    <row r="101" spans="5:22" ht="14.4" customHeight="1" x14ac:dyDescent="0.35">
      <c r="E101" s="23">
        <v>45413</v>
      </c>
      <c r="F101" s="23" t="s">
        <v>40</v>
      </c>
      <c r="G101" s="23" t="s">
        <v>43</v>
      </c>
      <c r="H101" s="23" t="s">
        <v>48</v>
      </c>
      <c r="I101" s="39" t="str">
        <f>IF(FRotas[[#This Row],[Placa]]="","",VLOOKUP(FRotas[[#This Row],[Placa]],Veículos!$F:$G,2,0))</f>
        <v>Van</v>
      </c>
      <c r="J101" s="5" t="s">
        <v>77</v>
      </c>
      <c r="K101" s="5" t="s">
        <v>121</v>
      </c>
      <c r="L101" s="5" t="s">
        <v>121</v>
      </c>
      <c r="M101" s="5" t="s">
        <v>72</v>
      </c>
      <c r="N101" s="5">
        <v>1371</v>
      </c>
      <c r="O101" s="24">
        <v>15555</v>
      </c>
      <c r="P101" s="25">
        <v>458</v>
      </c>
      <c r="Q101" s="25">
        <v>412</v>
      </c>
      <c r="R101" s="25">
        <v>6</v>
      </c>
      <c r="S101" s="25">
        <v>50</v>
      </c>
      <c r="T101" s="5" t="s">
        <v>1</v>
      </c>
      <c r="U101" s="5" t="s">
        <v>134</v>
      </c>
      <c r="V101" s="41" t="str">
        <f>IF(FRotas[[#This Row],[Placa]]="","",VLOOKUP(FRotas[[#This Row],[Placa]],Veículos!$F:$M,8,0))</f>
        <v>Próprio</v>
      </c>
    </row>
    <row r="102" spans="5:22" ht="14.4" customHeight="1" x14ac:dyDescent="0.35">
      <c r="E102" s="23">
        <v>45413</v>
      </c>
      <c r="F102" s="23" t="s">
        <v>42</v>
      </c>
      <c r="G102" s="23" t="s">
        <v>43</v>
      </c>
      <c r="H102" s="23" t="s">
        <v>50</v>
      </c>
      <c r="I102" s="39" t="str">
        <f>IF(FRotas[[#This Row],[Placa]]="","",VLOOKUP(FRotas[[#This Row],[Placa]],Veículos!$F:$G,2,0))</f>
        <v>Caminhão 2</v>
      </c>
      <c r="J102" s="5" t="s">
        <v>74</v>
      </c>
      <c r="K102" s="5" t="s">
        <v>121</v>
      </c>
      <c r="L102" s="5" t="s">
        <v>121</v>
      </c>
      <c r="M102" s="5" t="s">
        <v>70</v>
      </c>
      <c r="N102" s="5">
        <v>1526</v>
      </c>
      <c r="O102" s="24">
        <v>26558</v>
      </c>
      <c r="P102" s="25">
        <v>2794</v>
      </c>
      <c r="Q102" s="25">
        <v>780</v>
      </c>
      <c r="R102" s="25">
        <v>6</v>
      </c>
      <c r="S102" s="25">
        <v>50</v>
      </c>
      <c r="T102" s="5" t="s">
        <v>0</v>
      </c>
      <c r="U102" s="5"/>
      <c r="V102" s="41" t="str">
        <f>IF(FRotas[[#This Row],[Placa]]="","",VLOOKUP(FRotas[[#This Row],[Placa]],Veículos!$F:$M,8,0))</f>
        <v>Terceiro</v>
      </c>
    </row>
    <row r="103" spans="5:22" ht="14.4" customHeight="1" x14ac:dyDescent="0.35">
      <c r="E103" s="23">
        <v>45413</v>
      </c>
      <c r="F103" s="23" t="s">
        <v>40</v>
      </c>
      <c r="G103" s="23" t="s">
        <v>45</v>
      </c>
      <c r="H103" s="23" t="s">
        <v>78</v>
      </c>
      <c r="I103" s="39" t="str">
        <f>IF(FRotas[[#This Row],[Placa]]="","",VLOOKUP(FRotas[[#This Row],[Placa]],Veículos!$F:$G,2,0))</f>
        <v>SAVEIRO</v>
      </c>
      <c r="J103" s="5" t="s">
        <v>74</v>
      </c>
      <c r="K103" s="5" t="s">
        <v>121</v>
      </c>
      <c r="L103" s="5" t="s">
        <v>121</v>
      </c>
      <c r="M103" s="5" t="s">
        <v>70</v>
      </c>
      <c r="N103" s="5">
        <v>961</v>
      </c>
      <c r="O103" s="24">
        <v>19206</v>
      </c>
      <c r="P103" s="25">
        <v>1025</v>
      </c>
      <c r="Q103" s="25">
        <v>779</v>
      </c>
      <c r="R103" s="25">
        <v>6</v>
      </c>
      <c r="S103" s="25">
        <v>50</v>
      </c>
      <c r="T103" s="5" t="s">
        <v>0</v>
      </c>
      <c r="U103" s="5"/>
      <c r="V103" s="41" t="str">
        <f>IF(FRotas[[#This Row],[Placa]]="","",VLOOKUP(FRotas[[#This Row],[Placa]],Veículos!$F:$M,8,0))</f>
        <v>Terceiro</v>
      </c>
    </row>
    <row r="104" spans="5:22" ht="14.4" customHeight="1" x14ac:dyDescent="0.35">
      <c r="E104" s="23">
        <v>45413</v>
      </c>
      <c r="F104" s="23" t="s">
        <v>41</v>
      </c>
      <c r="G104" s="23" t="s">
        <v>43</v>
      </c>
      <c r="H104" s="23" t="s">
        <v>79</v>
      </c>
      <c r="I104" s="39" t="str">
        <f>IF(FRotas[[#This Row],[Placa]]="","",VLOOKUP(FRotas[[#This Row],[Placa]],Veículos!$F:$G,2,0))</f>
        <v>STRADA</v>
      </c>
      <c r="J104" s="5" t="s">
        <v>75</v>
      </c>
      <c r="K104" s="5" t="s">
        <v>121</v>
      </c>
      <c r="L104" s="5" t="s">
        <v>121</v>
      </c>
      <c r="M104" s="5" t="s">
        <v>73</v>
      </c>
      <c r="N104" s="5">
        <v>976</v>
      </c>
      <c r="O104" s="24">
        <v>9854</v>
      </c>
      <c r="P104" s="25">
        <v>11</v>
      </c>
      <c r="Q104" s="25">
        <v>930</v>
      </c>
      <c r="R104" s="25">
        <v>6</v>
      </c>
      <c r="S104" s="25">
        <v>60</v>
      </c>
      <c r="T104" s="5" t="s">
        <v>0</v>
      </c>
      <c r="U104" s="5"/>
      <c r="V104" s="41" t="str">
        <f>IF(FRotas[[#This Row],[Placa]]="","",VLOOKUP(FRotas[[#This Row],[Placa]],Veículos!$F:$M,8,0))</f>
        <v>Próprio</v>
      </c>
    </row>
    <row r="105" spans="5:22" ht="14.4" customHeight="1" x14ac:dyDescent="0.35">
      <c r="E105" s="23">
        <v>45413</v>
      </c>
      <c r="F105" s="23" t="s">
        <v>40</v>
      </c>
      <c r="G105" s="23" t="s">
        <v>43</v>
      </c>
      <c r="H105" s="23" t="s">
        <v>80</v>
      </c>
      <c r="I105" s="39" t="str">
        <f>IF(FRotas[[#This Row],[Placa]]="","",VLOOKUP(FRotas[[#This Row],[Placa]],Veículos!$F:$G,2,0))</f>
        <v>CAMINHÃO</v>
      </c>
      <c r="J105" s="5" t="s">
        <v>76</v>
      </c>
      <c r="K105" s="5" t="s">
        <v>121</v>
      </c>
      <c r="L105" s="5" t="s">
        <v>121</v>
      </c>
      <c r="M105" s="5" t="s">
        <v>70</v>
      </c>
      <c r="N105" s="5">
        <v>655</v>
      </c>
      <c r="O105" s="24">
        <v>14070</v>
      </c>
      <c r="P105" s="25">
        <v>2458</v>
      </c>
      <c r="Q105" s="25">
        <v>576</v>
      </c>
      <c r="R105" s="25">
        <v>6</v>
      </c>
      <c r="S105" s="25">
        <v>60</v>
      </c>
      <c r="T105" s="5" t="s">
        <v>0</v>
      </c>
      <c r="U105" s="5"/>
      <c r="V105" s="41" t="str">
        <f>IF(FRotas[[#This Row],[Placa]]="","",VLOOKUP(FRotas[[#This Row],[Placa]],Veículos!$F:$M,8,0))</f>
        <v>Terceiro</v>
      </c>
    </row>
    <row r="106" spans="5:22" ht="14.4" customHeight="1" x14ac:dyDescent="0.35">
      <c r="E106" s="23">
        <v>45413</v>
      </c>
      <c r="F106" s="23" t="s">
        <v>40</v>
      </c>
      <c r="G106" s="23" t="s">
        <v>44</v>
      </c>
      <c r="H106" s="23" t="s">
        <v>81</v>
      </c>
      <c r="I106" s="39" t="str">
        <f>IF(FRotas[[#This Row],[Placa]]="","",VLOOKUP(FRotas[[#This Row],[Placa]],Veículos!$F:$G,2,0))</f>
        <v>Kombi</v>
      </c>
      <c r="J106" s="5" t="s">
        <v>77</v>
      </c>
      <c r="K106" s="5" t="s">
        <v>121</v>
      </c>
      <c r="L106" s="5" t="s">
        <v>121</v>
      </c>
      <c r="M106" s="5" t="s">
        <v>70</v>
      </c>
      <c r="N106" s="5">
        <v>1486</v>
      </c>
      <c r="O106" s="24">
        <v>33750</v>
      </c>
      <c r="P106" s="25">
        <v>875</v>
      </c>
      <c r="Q106" s="25">
        <v>778</v>
      </c>
      <c r="R106" s="25">
        <v>6</v>
      </c>
      <c r="S106" s="25">
        <v>70</v>
      </c>
      <c r="T106" s="5" t="s">
        <v>1</v>
      </c>
      <c r="U106" s="5" t="s">
        <v>134</v>
      </c>
      <c r="V106" s="41" t="str">
        <f>IF(FRotas[[#This Row],[Placa]]="","",VLOOKUP(FRotas[[#This Row],[Placa]],Veículos!$F:$M,8,0))</f>
        <v>Terceiro</v>
      </c>
    </row>
    <row r="107" spans="5:22" ht="14.4" customHeight="1" x14ac:dyDescent="0.35">
      <c r="E107" s="23">
        <v>45413</v>
      </c>
      <c r="F107" s="23" t="s">
        <v>40</v>
      </c>
      <c r="G107" s="23" t="s">
        <v>43</v>
      </c>
      <c r="H107" s="23" t="s">
        <v>82</v>
      </c>
      <c r="I107" s="39" t="str">
        <f>IF(FRotas[[#This Row],[Placa]]="","",VLOOKUP(FRotas[[#This Row],[Placa]],Veículos!$F:$G,2,0))</f>
        <v>Golf</v>
      </c>
      <c r="J107" s="5" t="s">
        <v>74</v>
      </c>
      <c r="K107" s="5" t="s">
        <v>121</v>
      </c>
      <c r="L107" s="5" t="s">
        <v>121</v>
      </c>
      <c r="M107" s="5" t="s">
        <v>71</v>
      </c>
      <c r="N107" s="5">
        <v>1532</v>
      </c>
      <c r="O107" s="24">
        <v>26346</v>
      </c>
      <c r="P107" s="25">
        <v>1636</v>
      </c>
      <c r="Q107" s="25">
        <v>224</v>
      </c>
      <c r="R107" s="25">
        <v>6</v>
      </c>
      <c r="S107" s="25">
        <v>60</v>
      </c>
      <c r="T107" s="5" t="s">
        <v>1</v>
      </c>
      <c r="U107" s="5" t="s">
        <v>134</v>
      </c>
      <c r="V107" s="41" t="str">
        <f>IF(FRotas[[#This Row],[Placa]]="","",VLOOKUP(FRotas[[#This Row],[Placa]],Veículos!$F:$M,8,0))</f>
        <v>Próprio</v>
      </c>
    </row>
    <row r="108" spans="5:22" ht="14.4" customHeight="1" x14ac:dyDescent="0.35">
      <c r="E108" s="23">
        <v>45413</v>
      </c>
      <c r="F108" s="23" t="s">
        <v>41</v>
      </c>
      <c r="G108" s="23" t="s">
        <v>43</v>
      </c>
      <c r="H108" s="23" t="s">
        <v>83</v>
      </c>
      <c r="I108" s="39" t="str">
        <f>IF(FRotas[[#This Row],[Placa]]="","",VLOOKUP(FRotas[[#This Row],[Placa]],Veículos!$F:$G,2,0))</f>
        <v>Furgão</v>
      </c>
      <c r="J108" s="5" t="s">
        <v>74</v>
      </c>
      <c r="K108" s="5" t="s">
        <v>121</v>
      </c>
      <c r="L108" s="5" t="s">
        <v>121</v>
      </c>
      <c r="M108" s="5" t="s">
        <v>72</v>
      </c>
      <c r="N108" s="5">
        <v>1294</v>
      </c>
      <c r="O108" s="24">
        <v>4931</v>
      </c>
      <c r="P108" s="25">
        <v>1256</v>
      </c>
      <c r="Q108" s="25">
        <v>436</v>
      </c>
      <c r="R108" s="25">
        <v>6</v>
      </c>
      <c r="S108" s="25">
        <v>50</v>
      </c>
      <c r="T108" s="5" t="s">
        <v>0</v>
      </c>
      <c r="U108" s="5"/>
      <c r="V108" s="41" t="str">
        <f>IF(FRotas[[#This Row],[Placa]]="","",VLOOKUP(FRotas[[#This Row],[Placa]],Veículos!$F:$M,8,0))</f>
        <v>Terceiro</v>
      </c>
    </row>
    <row r="109" spans="5:22" ht="14.4" customHeight="1" x14ac:dyDescent="0.35">
      <c r="E109" s="23">
        <v>45413</v>
      </c>
      <c r="F109" s="23" t="s">
        <v>40</v>
      </c>
      <c r="G109" s="23" t="s">
        <v>43</v>
      </c>
      <c r="H109" s="23" t="s">
        <v>84</v>
      </c>
      <c r="I109" s="39" t="str">
        <f>IF(FRotas[[#This Row],[Placa]]="","",VLOOKUP(FRotas[[#This Row],[Placa]],Veículos!$F:$G,2,0))</f>
        <v>Caminhão Baú</v>
      </c>
      <c r="J109" s="5" t="s">
        <v>77</v>
      </c>
      <c r="K109" s="5" t="s">
        <v>121</v>
      </c>
      <c r="L109" s="5" t="s">
        <v>121</v>
      </c>
      <c r="M109" s="5" t="s">
        <v>73</v>
      </c>
      <c r="N109" s="5">
        <v>1544</v>
      </c>
      <c r="O109" s="24">
        <v>21771</v>
      </c>
      <c r="P109" s="25">
        <v>1887</v>
      </c>
      <c r="Q109" s="25">
        <v>430</v>
      </c>
      <c r="R109" s="25">
        <v>6</v>
      </c>
      <c r="S109" s="25">
        <v>100</v>
      </c>
      <c r="T109" s="5" t="s">
        <v>0</v>
      </c>
      <c r="U109" s="5"/>
      <c r="V109" s="41" t="str">
        <f>IF(FRotas[[#This Row],[Placa]]="","",VLOOKUP(FRotas[[#This Row],[Placa]],Veículos!$F:$M,8,0))</f>
        <v>Terceiro</v>
      </c>
    </row>
    <row r="110" spans="5:22" ht="14.4" customHeight="1" x14ac:dyDescent="0.35">
      <c r="E110" s="23">
        <v>45413</v>
      </c>
      <c r="F110" s="23" t="s">
        <v>40</v>
      </c>
      <c r="G110" s="23" t="s">
        <v>44</v>
      </c>
      <c r="H110" s="23" t="s">
        <v>85</v>
      </c>
      <c r="I110" s="39" t="str">
        <f>IF(FRotas[[#This Row],[Placa]]="","",VLOOKUP(FRotas[[#This Row],[Placa]],Veículos!$F:$G,2,0))</f>
        <v>Caminhão tanque</v>
      </c>
      <c r="J110" s="5" t="s">
        <v>74</v>
      </c>
      <c r="K110" s="5" t="s">
        <v>121</v>
      </c>
      <c r="L110" s="5" t="s">
        <v>121</v>
      </c>
      <c r="M110" s="5" t="s">
        <v>70</v>
      </c>
      <c r="N110" s="5">
        <v>1120</v>
      </c>
      <c r="O110" s="24">
        <v>4003</v>
      </c>
      <c r="P110" s="25">
        <v>2163</v>
      </c>
      <c r="Q110" s="25">
        <v>853</v>
      </c>
      <c r="R110" s="25">
        <v>6</v>
      </c>
      <c r="S110" s="25">
        <v>50</v>
      </c>
      <c r="T110" s="5" t="s">
        <v>1</v>
      </c>
      <c r="U110" s="5" t="s">
        <v>134</v>
      </c>
      <c r="V110" s="41" t="str">
        <f>IF(FRotas[[#This Row],[Placa]]="","",VLOOKUP(FRotas[[#This Row],[Placa]],Veículos!$F:$M,8,0))</f>
        <v>Próprio</v>
      </c>
    </row>
    <row r="111" spans="5:22" ht="14.4" customHeight="1" x14ac:dyDescent="0.35">
      <c r="E111" s="23">
        <v>45413</v>
      </c>
      <c r="F111" s="23" t="s">
        <v>42</v>
      </c>
      <c r="G111" s="23" t="s">
        <v>43</v>
      </c>
      <c r="H111" s="23" t="s">
        <v>86</v>
      </c>
      <c r="I111" s="39" t="str">
        <f>IF(FRotas[[#This Row],[Placa]]="","",VLOOKUP(FRotas[[#This Row],[Placa]],Veículos!$F:$G,2,0))</f>
        <v>Saveiro 2</v>
      </c>
      <c r="J111" s="5" t="s">
        <v>75</v>
      </c>
      <c r="K111" s="5" t="s">
        <v>121</v>
      </c>
      <c r="L111" s="5" t="s">
        <v>121</v>
      </c>
      <c r="M111" s="5" t="s">
        <v>71</v>
      </c>
      <c r="N111" s="5">
        <v>939</v>
      </c>
      <c r="O111" s="24">
        <v>7938</v>
      </c>
      <c r="P111" s="25">
        <v>1998</v>
      </c>
      <c r="Q111" s="25">
        <v>665</v>
      </c>
      <c r="R111" s="25">
        <v>6</v>
      </c>
      <c r="S111" s="25">
        <v>50</v>
      </c>
      <c r="T111" s="5" t="s">
        <v>0</v>
      </c>
      <c r="U111" s="5"/>
      <c r="V111" s="41" t="str">
        <f>IF(FRotas[[#This Row],[Placa]]="","",VLOOKUP(FRotas[[#This Row],[Placa]],Veículos!$F:$M,8,0))</f>
        <v>Terceiro</v>
      </c>
    </row>
    <row r="112" spans="5:22" ht="14.4" customHeight="1" x14ac:dyDescent="0.35">
      <c r="E112" s="23">
        <v>45413</v>
      </c>
      <c r="F112" s="23" t="s">
        <v>40</v>
      </c>
      <c r="G112" s="23" t="s">
        <v>43</v>
      </c>
      <c r="H112" s="23" t="s">
        <v>87</v>
      </c>
      <c r="I112" s="39" t="str">
        <f>IF(FRotas[[#This Row],[Placa]]="","",VLOOKUP(FRotas[[#This Row],[Placa]],Veículos!$F:$G,2,0))</f>
        <v>Montana</v>
      </c>
      <c r="J112" s="5" t="s">
        <v>77</v>
      </c>
      <c r="K112" s="5" t="s">
        <v>121</v>
      </c>
      <c r="L112" s="5" t="s">
        <v>121</v>
      </c>
      <c r="M112" s="5" t="s">
        <v>72</v>
      </c>
      <c r="N112" s="5">
        <v>1402</v>
      </c>
      <c r="O112" s="24">
        <v>25116</v>
      </c>
      <c r="P112" s="25">
        <v>935</v>
      </c>
      <c r="Q112" s="25">
        <v>784</v>
      </c>
      <c r="R112" s="25">
        <v>6</v>
      </c>
      <c r="S112" s="25">
        <v>50</v>
      </c>
      <c r="T112" s="5" t="s">
        <v>0</v>
      </c>
      <c r="U112" s="5"/>
      <c r="V112" s="41" t="str">
        <f>IF(FRotas[[#This Row],[Placa]]="","",VLOOKUP(FRotas[[#This Row],[Placa]],Veículos!$F:$M,8,0))</f>
        <v>Terceiro</v>
      </c>
    </row>
    <row r="113" spans="5:22" ht="14.4" customHeight="1" x14ac:dyDescent="0.35">
      <c r="E113" s="23">
        <v>45413</v>
      </c>
      <c r="F113" s="23" t="s">
        <v>41</v>
      </c>
      <c r="G113" s="23" t="s">
        <v>45</v>
      </c>
      <c r="H113" s="23" t="s">
        <v>88</v>
      </c>
      <c r="I113" s="39" t="str">
        <f>IF(FRotas[[#This Row],[Placa]]="","",VLOOKUP(FRotas[[#This Row],[Placa]],Veículos!$F:$G,2,0))</f>
        <v>Kangoo Van</v>
      </c>
      <c r="J113" s="5" t="s">
        <v>74</v>
      </c>
      <c r="K113" s="5" t="s">
        <v>121</v>
      </c>
      <c r="L113" s="5" t="s">
        <v>121</v>
      </c>
      <c r="M113" s="5" t="s">
        <v>73</v>
      </c>
      <c r="N113" s="5">
        <v>1578</v>
      </c>
      <c r="O113" s="24">
        <v>19625</v>
      </c>
      <c r="P113" s="25">
        <v>1019</v>
      </c>
      <c r="Q113" s="25">
        <v>634</v>
      </c>
      <c r="R113" s="25">
        <v>6</v>
      </c>
      <c r="S113" s="25">
        <v>60</v>
      </c>
      <c r="T113" s="5" t="s">
        <v>0</v>
      </c>
      <c r="U113" s="5"/>
      <c r="V113" s="41" t="str">
        <f>IF(FRotas[[#This Row],[Placa]]="","",VLOOKUP(FRotas[[#This Row],[Placa]],Veículos!$F:$M,8,0))</f>
        <v>Próprio</v>
      </c>
    </row>
    <row r="114" spans="5:22" ht="14.4" customHeight="1" x14ac:dyDescent="0.35">
      <c r="E114" s="23">
        <v>45413</v>
      </c>
      <c r="F114" s="23" t="s">
        <v>40</v>
      </c>
      <c r="G114" s="23" t="s">
        <v>43</v>
      </c>
      <c r="H114" s="23" t="s">
        <v>89</v>
      </c>
      <c r="I114" s="39" t="str">
        <f>IF(FRotas[[#This Row],[Placa]]="","",VLOOKUP(FRotas[[#This Row],[Placa]],Veículos!$F:$G,2,0))</f>
        <v>Hyundai HR</v>
      </c>
      <c r="J114" s="5" t="s">
        <v>74</v>
      </c>
      <c r="K114" s="5" t="s">
        <v>121</v>
      </c>
      <c r="L114" s="5" t="s">
        <v>121</v>
      </c>
      <c r="M114" s="5" t="s">
        <v>71</v>
      </c>
      <c r="N114" s="5">
        <v>1613</v>
      </c>
      <c r="O114" s="24">
        <v>10579</v>
      </c>
      <c r="P114" s="25">
        <v>2095</v>
      </c>
      <c r="Q114" s="25">
        <v>220</v>
      </c>
      <c r="R114" s="25">
        <v>6</v>
      </c>
      <c r="S114" s="25">
        <v>60</v>
      </c>
      <c r="T114" s="5" t="s">
        <v>0</v>
      </c>
      <c r="U114" s="5"/>
      <c r="V114" s="41" t="str">
        <f>IF(FRotas[[#This Row],[Placa]]="","",VLOOKUP(FRotas[[#This Row],[Placa]],Veículos!$F:$M,8,0))</f>
        <v>Terceiro</v>
      </c>
    </row>
    <row r="115" spans="5:22" ht="14.4" customHeight="1" x14ac:dyDescent="0.35">
      <c r="E115" s="23">
        <v>45413</v>
      </c>
      <c r="F115" s="23" t="s">
        <v>40</v>
      </c>
      <c r="G115" s="23" t="s">
        <v>43</v>
      </c>
      <c r="H115" s="23" t="s">
        <v>90</v>
      </c>
      <c r="I115" s="39" t="str">
        <f>IF(FRotas[[#This Row],[Placa]]="","",VLOOKUP(FRotas[[#This Row],[Placa]],Veículos!$F:$G,2,0))</f>
        <v>Scania P320</v>
      </c>
      <c r="J115" s="5" t="s">
        <v>75</v>
      </c>
      <c r="K115" s="5" t="s">
        <v>121</v>
      </c>
      <c r="L115" s="5" t="s">
        <v>121</v>
      </c>
      <c r="M115" s="5" t="s">
        <v>70</v>
      </c>
      <c r="N115" s="5">
        <v>1328</v>
      </c>
      <c r="O115" s="24">
        <v>14895</v>
      </c>
      <c r="P115" s="25">
        <v>2336</v>
      </c>
      <c r="Q115" s="25">
        <v>584</v>
      </c>
      <c r="R115" s="25">
        <v>6</v>
      </c>
      <c r="S115" s="25">
        <v>70</v>
      </c>
      <c r="T115" s="5" t="s">
        <v>1</v>
      </c>
      <c r="U115" s="5" t="s">
        <v>134</v>
      </c>
      <c r="V115" s="41" t="str">
        <f>IF(FRotas[[#This Row],[Placa]]="","",VLOOKUP(FRotas[[#This Row],[Placa]],Veículos!$F:$M,8,0))</f>
        <v>Terceiro</v>
      </c>
    </row>
    <row r="116" spans="5:22" ht="14.4" customHeight="1" x14ac:dyDescent="0.35">
      <c r="E116" s="23">
        <v>45413</v>
      </c>
      <c r="F116" s="23" t="s">
        <v>40</v>
      </c>
      <c r="G116" s="23" t="s">
        <v>44</v>
      </c>
      <c r="H116" s="23" t="s">
        <v>91</v>
      </c>
      <c r="I116" s="39" t="str">
        <f>IF(FRotas[[#This Row],[Placa]]="","",VLOOKUP(FRotas[[#This Row],[Placa]],Veículos!$F:$G,2,0))</f>
        <v>Volvo VM 270</v>
      </c>
      <c r="J116" s="5" t="s">
        <v>76</v>
      </c>
      <c r="K116" s="5" t="s">
        <v>121</v>
      </c>
      <c r="L116" s="5" t="s">
        <v>121</v>
      </c>
      <c r="M116" s="5" t="s">
        <v>71</v>
      </c>
      <c r="N116" s="5">
        <v>1092</v>
      </c>
      <c r="O116" s="24">
        <v>21153</v>
      </c>
      <c r="P116" s="25">
        <v>1630</v>
      </c>
      <c r="Q116" s="25">
        <v>651</v>
      </c>
      <c r="R116" s="25">
        <v>6</v>
      </c>
      <c r="S116" s="25">
        <v>60</v>
      </c>
      <c r="T116" s="5" t="s">
        <v>1</v>
      </c>
      <c r="U116" s="5" t="s">
        <v>134</v>
      </c>
      <c r="V116" s="41" t="str">
        <f>IF(FRotas[[#This Row],[Placa]]="","",VLOOKUP(FRotas[[#This Row],[Placa]],Veículos!$F:$M,8,0))</f>
        <v>Próprio</v>
      </c>
    </row>
    <row r="117" spans="5:22" ht="14.4" customHeight="1" x14ac:dyDescent="0.35">
      <c r="E117" s="23">
        <v>45413</v>
      </c>
      <c r="F117" s="23" t="s">
        <v>41</v>
      </c>
      <c r="G117" s="23" t="s">
        <v>43</v>
      </c>
      <c r="H117" s="23" t="s">
        <v>92</v>
      </c>
      <c r="I117" s="39" t="str">
        <f>IF(FRotas[[#This Row],[Placa]]="","",VLOOKUP(FRotas[[#This Row],[Placa]],Veículos!$F:$G,2,0))</f>
        <v>Kia Bongo K2500</v>
      </c>
      <c r="J117" s="5" t="s">
        <v>77</v>
      </c>
      <c r="K117" s="5" t="s">
        <v>121</v>
      </c>
      <c r="L117" s="5" t="s">
        <v>121</v>
      </c>
      <c r="M117" s="5" t="s">
        <v>70</v>
      </c>
      <c r="N117" s="5">
        <v>1345</v>
      </c>
      <c r="O117" s="24">
        <v>32595</v>
      </c>
      <c r="P117" s="25">
        <v>8</v>
      </c>
      <c r="Q117" s="25">
        <v>302</v>
      </c>
      <c r="R117" s="25">
        <v>6</v>
      </c>
      <c r="S117" s="25">
        <v>50</v>
      </c>
      <c r="T117" s="5" t="s">
        <v>0</v>
      </c>
      <c r="U117" s="5"/>
      <c r="V117" s="41" t="str">
        <f>IF(FRotas[[#This Row],[Placa]]="","",VLOOKUP(FRotas[[#This Row],[Placa]],Veículos!$F:$M,8,0))</f>
        <v>Terceiro</v>
      </c>
    </row>
    <row r="118" spans="5:22" ht="14.4" customHeight="1" x14ac:dyDescent="0.35">
      <c r="E118" s="23">
        <v>45413</v>
      </c>
      <c r="F118" s="23" t="s">
        <v>40</v>
      </c>
      <c r="G118" s="23" t="s">
        <v>43</v>
      </c>
      <c r="H118" s="23" t="s">
        <v>93</v>
      </c>
      <c r="I118" s="39" t="str">
        <f>IF(FRotas[[#This Row],[Placa]]="","",VLOOKUP(FRotas[[#This Row],[Placa]],Veículos!$F:$G,2,0))</f>
        <v>Sprinter</v>
      </c>
      <c r="J118" s="5" t="s">
        <v>74</v>
      </c>
      <c r="K118" s="5" t="s">
        <v>121</v>
      </c>
      <c r="L118" s="5" t="s">
        <v>121</v>
      </c>
      <c r="M118" s="5" t="s">
        <v>72</v>
      </c>
      <c r="N118" s="5">
        <v>1196</v>
      </c>
      <c r="O118" s="24">
        <v>33672</v>
      </c>
      <c r="P118" s="25">
        <v>407</v>
      </c>
      <c r="Q118" s="25">
        <v>849</v>
      </c>
      <c r="R118" s="25">
        <v>6</v>
      </c>
      <c r="S118" s="25">
        <v>100</v>
      </c>
      <c r="T118" s="5" t="s">
        <v>0</v>
      </c>
      <c r="U118" s="5"/>
      <c r="V118" s="41" t="str">
        <f>IF(FRotas[[#This Row],[Placa]]="","",VLOOKUP(FRotas[[#This Row],[Placa]],Veículos!$F:$M,8,0))</f>
        <v>Terceiro</v>
      </c>
    </row>
    <row r="119" spans="5:22" ht="14.4" customHeight="1" x14ac:dyDescent="0.35">
      <c r="E119" s="23">
        <v>45413</v>
      </c>
      <c r="F119" s="23" t="s">
        <v>40</v>
      </c>
      <c r="G119" s="23" t="s">
        <v>43</v>
      </c>
      <c r="H119" s="23" t="s">
        <v>94</v>
      </c>
      <c r="I119" s="39" t="str">
        <f>IF(FRotas[[#This Row],[Placa]]="","",VLOOKUP(FRotas[[#This Row],[Placa]],Veículos!$F:$G,2,0))</f>
        <v>Fiorino</v>
      </c>
      <c r="J119" s="5" t="s">
        <v>74</v>
      </c>
      <c r="K119" s="5" t="s">
        <v>122</v>
      </c>
      <c r="L119" s="5" t="s">
        <v>122</v>
      </c>
      <c r="M119" s="5" t="s">
        <v>70</v>
      </c>
      <c r="N119" s="5">
        <v>1550</v>
      </c>
      <c r="O119" s="24">
        <v>5360</v>
      </c>
      <c r="P119" s="25">
        <v>1933</v>
      </c>
      <c r="Q119" s="25">
        <v>355</v>
      </c>
      <c r="R119" s="25">
        <v>6</v>
      </c>
      <c r="S119" s="25">
        <v>50</v>
      </c>
      <c r="T119" s="5" t="s">
        <v>1</v>
      </c>
      <c r="U119" s="5" t="s">
        <v>132</v>
      </c>
      <c r="V119" s="41" t="str">
        <f>IF(FRotas[[#This Row],[Placa]]="","",VLOOKUP(FRotas[[#This Row],[Placa]],Veículos!$F:$M,8,0))</f>
        <v>Próprio</v>
      </c>
    </row>
    <row r="120" spans="5:22" ht="14.4" customHeight="1" x14ac:dyDescent="0.35">
      <c r="E120" s="23">
        <v>45413</v>
      </c>
      <c r="F120" s="23" t="s">
        <v>42</v>
      </c>
      <c r="G120" s="23" t="s">
        <v>44</v>
      </c>
      <c r="H120" s="23" t="s">
        <v>95</v>
      </c>
      <c r="I120" s="39" t="str">
        <f>IF(FRotas[[#This Row],[Placa]]="","",VLOOKUP(FRotas[[#This Row],[Placa]],Veículos!$F:$G,2,0))</f>
        <v>Fiat 147</v>
      </c>
      <c r="J120" s="5" t="s">
        <v>77</v>
      </c>
      <c r="K120" s="5" t="s">
        <v>122</v>
      </c>
      <c r="L120" s="5" t="s">
        <v>122</v>
      </c>
      <c r="M120" s="5" t="s">
        <v>70</v>
      </c>
      <c r="N120" s="5">
        <v>1255</v>
      </c>
      <c r="O120" s="24">
        <v>25645</v>
      </c>
      <c r="P120" s="25">
        <v>2340</v>
      </c>
      <c r="Q120" s="25">
        <v>757</v>
      </c>
      <c r="R120" s="25">
        <v>6</v>
      </c>
      <c r="S120" s="25">
        <v>50</v>
      </c>
      <c r="T120" s="5" t="s">
        <v>0</v>
      </c>
      <c r="U120" s="5"/>
      <c r="V120" s="41" t="str">
        <f>IF(FRotas[[#This Row],[Placa]]="","",VLOOKUP(FRotas[[#This Row],[Placa]],Veículos!$F:$M,8,0))</f>
        <v>Terceiro</v>
      </c>
    </row>
    <row r="121" spans="5:22" ht="14.4" customHeight="1" x14ac:dyDescent="0.35">
      <c r="E121" s="23">
        <v>45352</v>
      </c>
      <c r="F121" s="23" t="s">
        <v>40</v>
      </c>
      <c r="G121" s="23" t="s">
        <v>43</v>
      </c>
      <c r="H121" s="23" t="s">
        <v>96</v>
      </c>
      <c r="I121" s="39" t="str">
        <f>IF(FRotas[[#This Row],[Placa]]="","",VLOOKUP(FRotas[[#This Row],[Placa]],Veículos!$F:$G,2,0))</f>
        <v>Celta</v>
      </c>
      <c r="J121" s="5" t="s">
        <v>74</v>
      </c>
      <c r="K121" s="5" t="s">
        <v>122</v>
      </c>
      <c r="L121" s="5" t="s">
        <v>122</v>
      </c>
      <c r="M121" s="5" t="s">
        <v>73</v>
      </c>
      <c r="N121" s="5">
        <v>1197</v>
      </c>
      <c r="O121" s="24">
        <v>14733</v>
      </c>
      <c r="P121" s="25">
        <v>2247</v>
      </c>
      <c r="Q121" s="25">
        <v>658</v>
      </c>
      <c r="R121" s="25">
        <v>6</v>
      </c>
      <c r="S121" s="25">
        <v>50</v>
      </c>
      <c r="T121" s="5" t="s">
        <v>0</v>
      </c>
      <c r="U121" s="5"/>
      <c r="V121" s="41" t="str">
        <f>IF(FRotas[[#This Row],[Placa]]="","",VLOOKUP(FRotas[[#This Row],[Placa]],Veículos!$F:$M,8,0))</f>
        <v>Terceiro</v>
      </c>
    </row>
    <row r="122" spans="5:22" ht="14.4" customHeight="1" x14ac:dyDescent="0.35">
      <c r="E122" s="23">
        <v>45413</v>
      </c>
      <c r="F122" s="23" t="s">
        <v>41</v>
      </c>
      <c r="G122" s="23" t="s">
        <v>43</v>
      </c>
      <c r="H122" s="23" t="s">
        <v>97</v>
      </c>
      <c r="I122" s="39" t="str">
        <f>IF(FRotas[[#This Row],[Placa]]="","",VLOOKUP(FRotas[[#This Row],[Placa]],Veículos!$F:$G,2,0))</f>
        <v>Agile</v>
      </c>
      <c r="J122" s="5" t="s">
        <v>75</v>
      </c>
      <c r="K122" s="5" t="s">
        <v>122</v>
      </c>
      <c r="L122" s="5" t="s">
        <v>122</v>
      </c>
      <c r="M122" s="5" t="s">
        <v>70</v>
      </c>
      <c r="N122" s="5">
        <v>1244</v>
      </c>
      <c r="O122" s="24">
        <v>23677</v>
      </c>
      <c r="P122" s="25">
        <v>1841</v>
      </c>
      <c r="Q122" s="25">
        <v>951</v>
      </c>
      <c r="R122" s="25">
        <v>6</v>
      </c>
      <c r="S122" s="25">
        <v>60</v>
      </c>
      <c r="T122" s="5" t="s">
        <v>0</v>
      </c>
      <c r="U122" s="5"/>
      <c r="V122" s="41" t="str">
        <f>IF(FRotas[[#This Row],[Placa]]="","",VLOOKUP(FRotas[[#This Row],[Placa]],Veículos!$F:$M,8,0))</f>
        <v>Próprio</v>
      </c>
    </row>
    <row r="123" spans="5:22" ht="14.4" customHeight="1" x14ac:dyDescent="0.35">
      <c r="E123" s="23">
        <v>45413</v>
      </c>
      <c r="F123" s="23" t="s">
        <v>40</v>
      </c>
      <c r="G123" s="23" t="s">
        <v>45</v>
      </c>
      <c r="H123" s="23" t="s">
        <v>98</v>
      </c>
      <c r="I123" s="39" t="str">
        <f>IF(FRotas[[#This Row],[Placa]]="","",VLOOKUP(FRotas[[#This Row],[Placa]],Veículos!$F:$G,2,0))</f>
        <v>Civic</v>
      </c>
      <c r="J123" s="5" t="s">
        <v>77</v>
      </c>
      <c r="K123" s="5" t="s">
        <v>123</v>
      </c>
      <c r="L123" s="5" t="s">
        <v>123</v>
      </c>
      <c r="M123" s="5" t="s">
        <v>70</v>
      </c>
      <c r="N123" s="5">
        <v>620</v>
      </c>
      <c r="O123" s="24">
        <v>10622</v>
      </c>
      <c r="P123" s="25">
        <v>2356</v>
      </c>
      <c r="Q123" s="25">
        <v>681</v>
      </c>
      <c r="R123" s="25">
        <v>6</v>
      </c>
      <c r="S123" s="25">
        <v>60</v>
      </c>
      <c r="T123" s="5" t="s">
        <v>0</v>
      </c>
      <c r="U123" s="5"/>
      <c r="V123" s="41" t="str">
        <f>IF(FRotas[[#This Row],[Placa]]="","",VLOOKUP(FRotas[[#This Row],[Placa]],Veículos!$F:$M,8,0))</f>
        <v>Terceiro</v>
      </c>
    </row>
    <row r="124" spans="5:22" ht="14.4" customHeight="1" x14ac:dyDescent="0.35">
      <c r="E124" s="23">
        <v>45444</v>
      </c>
      <c r="F124" s="23" t="s">
        <v>40</v>
      </c>
      <c r="G124" s="23" t="s">
        <v>43</v>
      </c>
      <c r="H124" s="23" t="s">
        <v>46</v>
      </c>
      <c r="I124" s="39" t="str">
        <f>IF(FRotas[[#This Row],[Placa]]="","",VLOOKUP(FRotas[[#This Row],[Placa]],Veículos!$F:$G,2,0))</f>
        <v>Caminhão 1</v>
      </c>
      <c r="J124" s="5" t="s">
        <v>74</v>
      </c>
      <c r="K124" s="5" t="s">
        <v>121</v>
      </c>
      <c r="L124" s="5" t="s">
        <v>121</v>
      </c>
      <c r="M124" s="5" t="s">
        <v>71</v>
      </c>
      <c r="N124" s="5">
        <v>790</v>
      </c>
      <c r="O124" s="24">
        <v>34148</v>
      </c>
      <c r="P124" s="25">
        <v>2323</v>
      </c>
      <c r="Q124" s="25">
        <v>338</v>
      </c>
      <c r="R124" s="25">
        <v>6</v>
      </c>
      <c r="S124" s="25">
        <v>70</v>
      </c>
      <c r="T124" s="5" t="s">
        <v>1</v>
      </c>
      <c r="U124" s="5" t="s">
        <v>132</v>
      </c>
      <c r="V124" s="41" t="str">
        <f>IF(FRotas[[#This Row],[Placa]]="","",VLOOKUP(FRotas[[#This Row],[Placa]],Veículos!$F:$M,8,0))</f>
        <v>Terceiro</v>
      </c>
    </row>
    <row r="125" spans="5:22" ht="14.4" customHeight="1" x14ac:dyDescent="0.35">
      <c r="E125" s="23">
        <v>45444</v>
      </c>
      <c r="F125" s="23" t="s">
        <v>40</v>
      </c>
      <c r="G125" s="23" t="s">
        <v>43</v>
      </c>
      <c r="H125" s="23" t="s">
        <v>48</v>
      </c>
      <c r="I125" s="39" t="str">
        <f>IF(FRotas[[#This Row],[Placa]]="","",VLOOKUP(FRotas[[#This Row],[Placa]],Veículos!$F:$G,2,0))</f>
        <v>Van</v>
      </c>
      <c r="J125" s="5" t="s">
        <v>74</v>
      </c>
      <c r="K125" s="5" t="s">
        <v>121</v>
      </c>
      <c r="L125" s="5" t="s">
        <v>121</v>
      </c>
      <c r="M125" s="5" t="s">
        <v>72</v>
      </c>
      <c r="N125" s="5">
        <v>1652</v>
      </c>
      <c r="O125" s="24">
        <v>11760</v>
      </c>
      <c r="P125" s="25">
        <v>2680</v>
      </c>
      <c r="Q125" s="25">
        <v>472</v>
      </c>
      <c r="R125" s="25">
        <v>6</v>
      </c>
      <c r="S125" s="25">
        <v>60</v>
      </c>
      <c r="T125" s="5" t="s">
        <v>1</v>
      </c>
      <c r="U125" s="5" t="s">
        <v>132</v>
      </c>
      <c r="V125" s="41" t="str">
        <f>IF(FRotas[[#This Row],[Placa]]="","",VLOOKUP(FRotas[[#This Row],[Placa]],Veículos!$F:$M,8,0))</f>
        <v>Próprio</v>
      </c>
    </row>
    <row r="126" spans="5:22" ht="14.4" customHeight="1" x14ac:dyDescent="0.35">
      <c r="E126" s="23">
        <v>45444</v>
      </c>
      <c r="F126" s="23" t="s">
        <v>41</v>
      </c>
      <c r="G126" s="23" t="s">
        <v>44</v>
      </c>
      <c r="H126" s="23" t="s">
        <v>50</v>
      </c>
      <c r="I126" s="39" t="str">
        <f>IF(FRotas[[#This Row],[Placa]]="","",VLOOKUP(FRotas[[#This Row],[Placa]],Veículos!$F:$G,2,0))</f>
        <v>Caminhão 2</v>
      </c>
      <c r="J126" s="5" t="s">
        <v>75</v>
      </c>
      <c r="K126" s="5" t="s">
        <v>121</v>
      </c>
      <c r="L126" s="5" t="s">
        <v>121</v>
      </c>
      <c r="M126" s="5" t="s">
        <v>73</v>
      </c>
      <c r="N126" s="5">
        <v>742</v>
      </c>
      <c r="O126" s="24">
        <v>20035</v>
      </c>
      <c r="P126" s="25">
        <v>1254</v>
      </c>
      <c r="Q126" s="25">
        <v>896</v>
      </c>
      <c r="R126" s="25">
        <v>6</v>
      </c>
      <c r="S126" s="25">
        <v>50</v>
      </c>
      <c r="T126" s="5" t="s">
        <v>0</v>
      </c>
      <c r="U126" s="5"/>
      <c r="V126" s="41" t="str">
        <f>IF(FRotas[[#This Row],[Placa]]="","",VLOOKUP(FRotas[[#This Row],[Placa]],Veículos!$F:$M,8,0))</f>
        <v>Terceiro</v>
      </c>
    </row>
    <row r="127" spans="5:22" ht="14.4" customHeight="1" x14ac:dyDescent="0.35">
      <c r="E127" s="23">
        <v>45444</v>
      </c>
      <c r="F127" s="23" t="s">
        <v>40</v>
      </c>
      <c r="G127" s="23" t="s">
        <v>43</v>
      </c>
      <c r="H127" s="23" t="s">
        <v>78</v>
      </c>
      <c r="I127" s="39" t="str">
        <f>IF(FRotas[[#This Row],[Placa]]="","",VLOOKUP(FRotas[[#This Row],[Placa]],Veículos!$F:$G,2,0))</f>
        <v>SAVEIRO</v>
      </c>
      <c r="J127" s="5" t="s">
        <v>76</v>
      </c>
      <c r="K127" s="5" t="s">
        <v>121</v>
      </c>
      <c r="L127" s="5" t="s">
        <v>121</v>
      </c>
      <c r="M127" s="5" t="s">
        <v>70</v>
      </c>
      <c r="N127" s="5">
        <v>1604</v>
      </c>
      <c r="O127" s="24">
        <v>20250</v>
      </c>
      <c r="P127" s="25">
        <v>2464</v>
      </c>
      <c r="Q127" s="25">
        <v>465</v>
      </c>
      <c r="R127" s="25">
        <v>6</v>
      </c>
      <c r="S127" s="25">
        <v>100</v>
      </c>
      <c r="T127" s="5" t="s">
        <v>0</v>
      </c>
      <c r="U127" s="5"/>
      <c r="V127" s="41" t="str">
        <f>IF(FRotas[[#This Row],[Placa]]="","",VLOOKUP(FRotas[[#This Row],[Placa]],Veículos!$F:$M,8,0))</f>
        <v>Terceiro</v>
      </c>
    </row>
    <row r="128" spans="5:22" ht="14.4" customHeight="1" x14ac:dyDescent="0.35">
      <c r="E128" s="23">
        <v>45444</v>
      </c>
      <c r="F128" s="23" t="s">
        <v>40</v>
      </c>
      <c r="G128" s="23" t="s">
        <v>43</v>
      </c>
      <c r="H128" s="23" t="s">
        <v>79</v>
      </c>
      <c r="I128" s="39" t="str">
        <f>IF(FRotas[[#This Row],[Placa]]="","",VLOOKUP(FRotas[[#This Row],[Placa]],Veículos!$F:$G,2,0))</f>
        <v>STRADA</v>
      </c>
      <c r="J128" s="5" t="s">
        <v>77</v>
      </c>
      <c r="K128" s="5" t="s">
        <v>121</v>
      </c>
      <c r="L128" s="5" t="s">
        <v>121</v>
      </c>
      <c r="M128" s="5" t="s">
        <v>71</v>
      </c>
      <c r="N128" s="5">
        <v>1183</v>
      </c>
      <c r="O128" s="24">
        <v>25702</v>
      </c>
      <c r="P128" s="25">
        <v>74</v>
      </c>
      <c r="Q128" s="25">
        <v>606</v>
      </c>
      <c r="R128" s="25">
        <v>6</v>
      </c>
      <c r="S128" s="25">
        <v>50</v>
      </c>
      <c r="T128" s="5" t="s">
        <v>1</v>
      </c>
      <c r="U128" s="5" t="s">
        <v>132</v>
      </c>
      <c r="V128" s="41" t="str">
        <f>IF(FRotas[[#This Row],[Placa]]="","",VLOOKUP(FRotas[[#This Row],[Placa]],Veículos!$F:$M,8,0))</f>
        <v>Próprio</v>
      </c>
    </row>
    <row r="129" spans="5:22" ht="14.4" customHeight="1" x14ac:dyDescent="0.35">
      <c r="E129" s="23">
        <v>45444</v>
      </c>
      <c r="F129" s="23" t="s">
        <v>42</v>
      </c>
      <c r="G129" s="23" t="s">
        <v>43</v>
      </c>
      <c r="H129" s="23" t="s">
        <v>80</v>
      </c>
      <c r="I129" s="39" t="str">
        <f>IF(FRotas[[#This Row],[Placa]]="","",VLOOKUP(FRotas[[#This Row],[Placa]],Veículos!$F:$G,2,0))</f>
        <v>CAMINHÃO</v>
      </c>
      <c r="J129" s="5" t="s">
        <v>74</v>
      </c>
      <c r="K129" s="5" t="s">
        <v>121</v>
      </c>
      <c r="L129" s="5" t="s">
        <v>121</v>
      </c>
      <c r="M129" s="5" t="s">
        <v>72</v>
      </c>
      <c r="N129" s="5">
        <v>620</v>
      </c>
      <c r="O129" s="24">
        <v>31271</v>
      </c>
      <c r="P129" s="25">
        <v>1481</v>
      </c>
      <c r="Q129" s="25">
        <v>919</v>
      </c>
      <c r="R129" s="25">
        <v>6</v>
      </c>
      <c r="S129" s="25">
        <v>50</v>
      </c>
      <c r="T129" s="5" t="s">
        <v>0</v>
      </c>
      <c r="U129" s="5"/>
      <c r="V129" s="41" t="str">
        <f>IF(FRotas[[#This Row],[Placa]]="","",VLOOKUP(FRotas[[#This Row],[Placa]],Veículos!$F:$M,8,0))</f>
        <v>Terceiro</v>
      </c>
    </row>
    <row r="130" spans="5:22" ht="14.4" customHeight="1" x14ac:dyDescent="0.35">
      <c r="E130" s="23">
        <v>45444</v>
      </c>
      <c r="F130" s="23" t="s">
        <v>40</v>
      </c>
      <c r="G130" s="23" t="s">
        <v>44</v>
      </c>
      <c r="H130" s="23" t="s">
        <v>81</v>
      </c>
      <c r="I130" s="39" t="str">
        <f>IF(FRotas[[#This Row],[Placa]]="","",VLOOKUP(FRotas[[#This Row],[Placa]],Veículos!$F:$G,2,0))</f>
        <v>Kombi</v>
      </c>
      <c r="J130" s="5" t="s">
        <v>74</v>
      </c>
      <c r="K130" s="5" t="s">
        <v>121</v>
      </c>
      <c r="L130" s="5" t="s">
        <v>121</v>
      </c>
      <c r="M130" s="5" t="s">
        <v>73</v>
      </c>
      <c r="N130" s="5">
        <v>800</v>
      </c>
      <c r="O130" s="24">
        <v>31385</v>
      </c>
      <c r="P130" s="25">
        <v>754</v>
      </c>
      <c r="Q130" s="25">
        <v>563</v>
      </c>
      <c r="R130" s="25">
        <v>6</v>
      </c>
      <c r="S130" s="25">
        <v>50</v>
      </c>
      <c r="T130" s="5" t="s">
        <v>0</v>
      </c>
      <c r="U130" s="5"/>
      <c r="V130" s="41" t="str">
        <f>IF(FRotas[[#This Row],[Placa]]="","",VLOOKUP(FRotas[[#This Row],[Placa]],Veículos!$F:$M,8,0))</f>
        <v>Terceiro</v>
      </c>
    </row>
    <row r="131" spans="5:22" ht="14.4" customHeight="1" x14ac:dyDescent="0.35">
      <c r="E131" s="23">
        <v>45444</v>
      </c>
      <c r="F131" s="23" t="s">
        <v>41</v>
      </c>
      <c r="G131" s="23" t="s">
        <v>43</v>
      </c>
      <c r="H131" s="23" t="s">
        <v>82</v>
      </c>
      <c r="I131" s="39" t="str">
        <f>IF(FRotas[[#This Row],[Placa]]="","",VLOOKUP(FRotas[[#This Row],[Placa]],Veículos!$F:$G,2,0))</f>
        <v>Golf</v>
      </c>
      <c r="J131" s="5" t="s">
        <v>77</v>
      </c>
      <c r="K131" s="5" t="s">
        <v>121</v>
      </c>
      <c r="L131" s="5" t="s">
        <v>121</v>
      </c>
      <c r="M131" s="5" t="s">
        <v>71</v>
      </c>
      <c r="N131" s="5">
        <v>941</v>
      </c>
      <c r="O131" s="24">
        <v>19663</v>
      </c>
      <c r="P131" s="25">
        <v>702</v>
      </c>
      <c r="Q131" s="25">
        <v>335</v>
      </c>
      <c r="R131" s="25">
        <v>6</v>
      </c>
      <c r="S131" s="25">
        <v>60</v>
      </c>
      <c r="T131" s="5" t="s">
        <v>0</v>
      </c>
      <c r="U131" s="5"/>
      <c r="V131" s="41" t="str">
        <f>IF(FRotas[[#This Row],[Placa]]="","",VLOOKUP(FRotas[[#This Row],[Placa]],Veículos!$F:$M,8,0))</f>
        <v>Próprio</v>
      </c>
    </row>
    <row r="132" spans="5:22" ht="14.4" customHeight="1" x14ac:dyDescent="0.35">
      <c r="E132" s="23">
        <v>45444</v>
      </c>
      <c r="F132" s="23" t="s">
        <v>40</v>
      </c>
      <c r="G132" s="23" t="s">
        <v>43</v>
      </c>
      <c r="H132" s="23" t="s">
        <v>83</v>
      </c>
      <c r="I132" s="39" t="str">
        <f>IF(FRotas[[#This Row],[Placa]]="","",VLOOKUP(FRotas[[#This Row],[Placa]],Veículos!$F:$G,2,0))</f>
        <v>Furgão</v>
      </c>
      <c r="J132" s="5" t="s">
        <v>74</v>
      </c>
      <c r="K132" s="5" t="s">
        <v>121</v>
      </c>
      <c r="L132" s="5" t="s">
        <v>121</v>
      </c>
      <c r="M132" s="5" t="s">
        <v>70</v>
      </c>
      <c r="N132" s="5">
        <v>1687</v>
      </c>
      <c r="O132" s="24">
        <v>8237</v>
      </c>
      <c r="P132" s="25">
        <v>833</v>
      </c>
      <c r="Q132" s="25">
        <v>890</v>
      </c>
      <c r="R132" s="25">
        <v>6</v>
      </c>
      <c r="S132" s="25">
        <v>60</v>
      </c>
      <c r="T132" s="5" t="s">
        <v>0</v>
      </c>
      <c r="U132" s="5"/>
      <c r="V132" s="41" t="str">
        <f>IF(FRotas[[#This Row],[Placa]]="","",VLOOKUP(FRotas[[#This Row],[Placa]],Veículos!$F:$M,8,0))</f>
        <v>Terceiro</v>
      </c>
    </row>
    <row r="133" spans="5:22" ht="14.4" customHeight="1" x14ac:dyDescent="0.35">
      <c r="E133" s="23">
        <v>45444</v>
      </c>
      <c r="F133" s="23" t="s">
        <v>40</v>
      </c>
      <c r="G133" s="23" t="s">
        <v>45</v>
      </c>
      <c r="H133" s="23" t="s">
        <v>84</v>
      </c>
      <c r="I133" s="39" t="str">
        <f>IF(FRotas[[#This Row],[Placa]]="","",VLOOKUP(FRotas[[#This Row],[Placa]],Veículos!$F:$G,2,0))</f>
        <v>Caminhão Baú</v>
      </c>
      <c r="J133" s="5" t="s">
        <v>75</v>
      </c>
      <c r="K133" s="5" t="s">
        <v>121</v>
      </c>
      <c r="L133" s="5" t="s">
        <v>121</v>
      </c>
      <c r="M133" s="5" t="s">
        <v>71</v>
      </c>
      <c r="N133" s="5">
        <v>1296</v>
      </c>
      <c r="O133" s="24">
        <v>27532</v>
      </c>
      <c r="P133" s="25">
        <v>860</v>
      </c>
      <c r="Q133" s="25">
        <v>647</v>
      </c>
      <c r="R133" s="25">
        <v>6</v>
      </c>
      <c r="S133" s="25">
        <v>70</v>
      </c>
      <c r="T133" s="5" t="s">
        <v>1</v>
      </c>
      <c r="U133" s="5" t="s">
        <v>132</v>
      </c>
      <c r="V133" s="41" t="str">
        <f>IF(FRotas[[#This Row],[Placa]]="","",VLOOKUP(FRotas[[#This Row],[Placa]],Veículos!$F:$M,8,0))</f>
        <v>Terceiro</v>
      </c>
    </row>
    <row r="134" spans="5:22" ht="14.4" customHeight="1" x14ac:dyDescent="0.35">
      <c r="E134" s="23">
        <v>45444</v>
      </c>
      <c r="F134" s="23" t="s">
        <v>40</v>
      </c>
      <c r="G134" s="23" t="s">
        <v>43</v>
      </c>
      <c r="H134" s="23" t="s">
        <v>85</v>
      </c>
      <c r="I134" s="39" t="str">
        <f>IF(FRotas[[#This Row],[Placa]]="","",VLOOKUP(FRotas[[#This Row],[Placa]],Veículos!$F:$G,2,0))</f>
        <v>Caminhão tanque</v>
      </c>
      <c r="J134" s="5" t="s">
        <v>77</v>
      </c>
      <c r="K134" s="5" t="s">
        <v>121</v>
      </c>
      <c r="L134" s="5" t="s">
        <v>121</v>
      </c>
      <c r="M134" s="5" t="s">
        <v>70</v>
      </c>
      <c r="N134" s="5">
        <v>1274</v>
      </c>
      <c r="O134" s="24">
        <v>6070</v>
      </c>
      <c r="P134" s="25">
        <v>1564</v>
      </c>
      <c r="Q134" s="25">
        <v>2000</v>
      </c>
      <c r="R134" s="25">
        <v>6</v>
      </c>
      <c r="S134" s="25">
        <v>60</v>
      </c>
      <c r="T134" s="5" t="s">
        <v>1</v>
      </c>
      <c r="U134" s="5" t="s">
        <v>132</v>
      </c>
      <c r="V134" s="41" t="str">
        <f>IF(FRotas[[#This Row],[Placa]]="","",VLOOKUP(FRotas[[#This Row],[Placa]],Veículos!$F:$M,8,0))</f>
        <v>Próprio</v>
      </c>
    </row>
    <row r="135" spans="5:22" ht="14.4" customHeight="1" x14ac:dyDescent="0.35">
      <c r="E135" s="23">
        <v>45444</v>
      </c>
      <c r="F135" s="23" t="s">
        <v>41</v>
      </c>
      <c r="G135" s="23" t="s">
        <v>43</v>
      </c>
      <c r="H135" s="23" t="s">
        <v>86</v>
      </c>
      <c r="I135" s="39" t="str">
        <f>IF(FRotas[[#This Row],[Placa]]="","",VLOOKUP(FRotas[[#This Row],[Placa]],Veículos!$F:$G,2,0))</f>
        <v>Saveiro 2</v>
      </c>
      <c r="J135" s="5" t="s">
        <v>74</v>
      </c>
      <c r="K135" s="5" t="s">
        <v>121</v>
      </c>
      <c r="L135" s="5" t="s">
        <v>121</v>
      </c>
      <c r="M135" s="5" t="s">
        <v>72</v>
      </c>
      <c r="N135" s="5">
        <v>1058</v>
      </c>
      <c r="O135" s="24">
        <v>18195</v>
      </c>
      <c r="P135" s="25">
        <v>1422</v>
      </c>
      <c r="Q135" s="25">
        <v>686</v>
      </c>
      <c r="R135" s="25">
        <v>6</v>
      </c>
      <c r="S135" s="25">
        <v>50</v>
      </c>
      <c r="T135" s="5" t="s">
        <v>0</v>
      </c>
      <c r="U135" s="5"/>
      <c r="V135" s="41" t="str">
        <f>IF(FRotas[[#This Row],[Placa]]="","",VLOOKUP(FRotas[[#This Row],[Placa]],Veículos!$F:$M,8,0))</f>
        <v>Terceiro</v>
      </c>
    </row>
    <row r="136" spans="5:22" ht="14.4" customHeight="1" x14ac:dyDescent="0.35">
      <c r="E136" s="23">
        <v>45444</v>
      </c>
      <c r="F136" s="23" t="s">
        <v>40</v>
      </c>
      <c r="G136" s="23" t="s">
        <v>44</v>
      </c>
      <c r="H136" s="23" t="s">
        <v>87</v>
      </c>
      <c r="I136" s="39" t="str">
        <f>IF(FRotas[[#This Row],[Placa]]="","",VLOOKUP(FRotas[[#This Row],[Placa]],Veículos!$F:$G,2,0))</f>
        <v>Montana</v>
      </c>
      <c r="J136" s="5" t="s">
        <v>74</v>
      </c>
      <c r="K136" s="5" t="s">
        <v>121</v>
      </c>
      <c r="L136" s="5" t="s">
        <v>121</v>
      </c>
      <c r="M136" s="5" t="s">
        <v>70</v>
      </c>
      <c r="N136" s="5">
        <v>975</v>
      </c>
      <c r="O136" s="24">
        <v>16904</v>
      </c>
      <c r="P136" s="25">
        <v>414</v>
      </c>
      <c r="Q136" s="25">
        <v>560</v>
      </c>
      <c r="R136" s="25">
        <v>6</v>
      </c>
      <c r="S136" s="25">
        <v>100</v>
      </c>
      <c r="T136" s="5" t="s">
        <v>0</v>
      </c>
      <c r="U136" s="5"/>
      <c r="V136" s="41" t="str">
        <f>IF(FRotas[[#This Row],[Placa]]="","",VLOOKUP(FRotas[[#This Row],[Placa]],Veículos!$F:$M,8,0))</f>
        <v>Terceiro</v>
      </c>
    </row>
    <row r="137" spans="5:22" ht="14.4" customHeight="1" x14ac:dyDescent="0.35">
      <c r="E137" s="23">
        <v>45444</v>
      </c>
      <c r="F137" s="23" t="s">
        <v>40</v>
      </c>
      <c r="G137" s="23" t="s">
        <v>43</v>
      </c>
      <c r="H137" s="23" t="s">
        <v>88</v>
      </c>
      <c r="I137" s="39" t="str">
        <f>IF(FRotas[[#This Row],[Placa]]="","",VLOOKUP(FRotas[[#This Row],[Placa]],Veículos!$F:$G,2,0))</f>
        <v>Kangoo Van</v>
      </c>
      <c r="J137" s="5" t="s">
        <v>75</v>
      </c>
      <c r="K137" s="5" t="s">
        <v>121</v>
      </c>
      <c r="L137" s="5" t="s">
        <v>121</v>
      </c>
      <c r="M137" s="5" t="s">
        <v>70</v>
      </c>
      <c r="N137" s="5">
        <v>1422</v>
      </c>
      <c r="O137" s="24">
        <v>15547</v>
      </c>
      <c r="P137" s="25">
        <v>2217</v>
      </c>
      <c r="Q137" s="25">
        <v>814</v>
      </c>
      <c r="R137" s="25">
        <v>6</v>
      </c>
      <c r="S137" s="25">
        <v>50</v>
      </c>
      <c r="T137" s="5" t="s">
        <v>1</v>
      </c>
      <c r="U137" s="5" t="s">
        <v>132</v>
      </c>
      <c r="V137" s="41" t="str">
        <f>IF(FRotas[[#This Row],[Placa]]="","",VLOOKUP(FRotas[[#This Row],[Placa]],Veículos!$F:$M,8,0))</f>
        <v>Próprio</v>
      </c>
    </row>
    <row r="138" spans="5:22" ht="14.4" customHeight="1" x14ac:dyDescent="0.35">
      <c r="E138" s="23">
        <v>45444</v>
      </c>
      <c r="F138" s="23" t="s">
        <v>42</v>
      </c>
      <c r="G138" s="23" t="s">
        <v>43</v>
      </c>
      <c r="H138" s="23" t="s">
        <v>89</v>
      </c>
      <c r="I138" s="39" t="str">
        <f>IF(FRotas[[#This Row],[Placa]]="","",VLOOKUP(FRotas[[#This Row],[Placa]],Veículos!$F:$G,2,0))</f>
        <v>Hyundai HR</v>
      </c>
      <c r="J138" s="5" t="s">
        <v>76</v>
      </c>
      <c r="K138" s="5" t="s">
        <v>121</v>
      </c>
      <c r="L138" s="5" t="s">
        <v>121</v>
      </c>
      <c r="M138" s="5" t="s">
        <v>73</v>
      </c>
      <c r="N138" s="5">
        <v>846</v>
      </c>
      <c r="O138" s="24">
        <v>14110</v>
      </c>
      <c r="P138" s="25">
        <v>1964</v>
      </c>
      <c r="Q138" s="25">
        <v>451</v>
      </c>
      <c r="R138" s="25">
        <v>6</v>
      </c>
      <c r="S138" s="25">
        <v>50</v>
      </c>
      <c r="T138" s="5" t="s">
        <v>0</v>
      </c>
      <c r="U138" s="5"/>
      <c r="V138" s="41" t="str">
        <f>IF(FRotas[[#This Row],[Placa]]="","",VLOOKUP(FRotas[[#This Row],[Placa]],Veículos!$F:$M,8,0))</f>
        <v>Terceiro</v>
      </c>
    </row>
    <row r="139" spans="5:22" ht="14.4" customHeight="1" x14ac:dyDescent="0.35">
      <c r="E139" s="23">
        <v>45444</v>
      </c>
      <c r="F139" s="23" t="s">
        <v>40</v>
      </c>
      <c r="G139" s="23" t="s">
        <v>43</v>
      </c>
      <c r="H139" s="23" t="s">
        <v>90</v>
      </c>
      <c r="I139" s="39" t="str">
        <f>IF(FRotas[[#This Row],[Placa]]="","",VLOOKUP(FRotas[[#This Row],[Placa]],Veículos!$F:$G,2,0))</f>
        <v>Scania P320</v>
      </c>
      <c r="J139" s="5" t="s">
        <v>77</v>
      </c>
      <c r="K139" s="5" t="s">
        <v>121</v>
      </c>
      <c r="L139" s="5" t="s">
        <v>121</v>
      </c>
      <c r="M139" s="5" t="s">
        <v>70</v>
      </c>
      <c r="N139" s="5">
        <v>1564</v>
      </c>
      <c r="O139" s="24">
        <v>20773</v>
      </c>
      <c r="P139" s="25">
        <v>747</v>
      </c>
      <c r="Q139" s="25">
        <v>482</v>
      </c>
      <c r="R139" s="25">
        <v>6</v>
      </c>
      <c r="S139" s="25">
        <v>50</v>
      </c>
      <c r="T139" s="5" t="s">
        <v>0</v>
      </c>
      <c r="U139" s="5"/>
      <c r="V139" s="41" t="str">
        <f>IF(FRotas[[#This Row],[Placa]]="","",VLOOKUP(FRotas[[#This Row],[Placa]],Veículos!$F:$M,8,0))</f>
        <v>Terceiro</v>
      </c>
    </row>
    <row r="140" spans="5:22" ht="14.4" customHeight="1" x14ac:dyDescent="0.35">
      <c r="E140" s="23">
        <v>45444</v>
      </c>
      <c r="F140" s="23" t="s">
        <v>41</v>
      </c>
      <c r="G140" s="23" t="s">
        <v>44</v>
      </c>
      <c r="H140" s="23" t="s">
        <v>91</v>
      </c>
      <c r="I140" s="39" t="str">
        <f>IF(FRotas[[#This Row],[Placa]]="","",VLOOKUP(FRotas[[#This Row],[Placa]],Veículos!$F:$G,2,0))</f>
        <v>Volvo VM 270</v>
      </c>
      <c r="J140" s="5" t="s">
        <v>74</v>
      </c>
      <c r="K140" s="5" t="s">
        <v>121</v>
      </c>
      <c r="L140" s="5" t="s">
        <v>121</v>
      </c>
      <c r="M140" s="5" t="s">
        <v>70</v>
      </c>
      <c r="N140" s="5">
        <v>1395</v>
      </c>
      <c r="O140" s="24">
        <v>11485</v>
      </c>
      <c r="P140" s="25">
        <v>582</v>
      </c>
      <c r="Q140" s="25">
        <v>991</v>
      </c>
      <c r="R140" s="25">
        <v>6</v>
      </c>
      <c r="S140" s="25">
        <v>5000</v>
      </c>
      <c r="T140" s="5" t="s">
        <v>0</v>
      </c>
      <c r="U140" s="5"/>
      <c r="V140" s="41" t="str">
        <f>IF(FRotas[[#This Row],[Placa]]="","",VLOOKUP(FRotas[[#This Row],[Placa]],Veículos!$F:$M,8,0))</f>
        <v>Próprio</v>
      </c>
    </row>
    <row r="141" spans="5:22" ht="14.4" customHeight="1" x14ac:dyDescent="0.35">
      <c r="E141" s="23">
        <v>45444</v>
      </c>
      <c r="F141" s="23" t="s">
        <v>40</v>
      </c>
      <c r="G141" s="23" t="s">
        <v>43</v>
      </c>
      <c r="H141" s="23" t="s">
        <v>92</v>
      </c>
      <c r="I141" s="39" t="str">
        <f>IF(FRotas[[#This Row],[Placa]]="","",VLOOKUP(FRotas[[#This Row],[Placa]],Veículos!$F:$G,2,0))</f>
        <v>Kia Bongo K2500</v>
      </c>
      <c r="J141" s="5" t="s">
        <v>74</v>
      </c>
      <c r="K141" s="5" t="s">
        <v>121</v>
      </c>
      <c r="L141" s="5" t="s">
        <v>121</v>
      </c>
      <c r="M141" s="5" t="s">
        <v>71</v>
      </c>
      <c r="N141" s="5">
        <v>1232</v>
      </c>
      <c r="O141" s="24">
        <v>8369</v>
      </c>
      <c r="P141" s="25">
        <v>2113</v>
      </c>
      <c r="Q141" s="25">
        <v>538</v>
      </c>
      <c r="R141" s="25">
        <v>6</v>
      </c>
      <c r="S141" s="25">
        <v>10000</v>
      </c>
      <c r="T141" s="5" t="s">
        <v>0</v>
      </c>
      <c r="U141" s="5"/>
      <c r="V141" s="41" t="str">
        <f>IF(FRotas[[#This Row],[Placa]]="","",VLOOKUP(FRotas[[#This Row],[Placa]],Veículos!$F:$M,8,0))</f>
        <v>Terceiro</v>
      </c>
    </row>
    <row r="142" spans="5:22" ht="14.4" customHeight="1" x14ac:dyDescent="0.35">
      <c r="E142" s="23">
        <v>45444</v>
      </c>
      <c r="F142" s="23" t="s">
        <v>40</v>
      </c>
      <c r="G142" s="23" t="s">
        <v>43</v>
      </c>
      <c r="H142" s="23" t="s">
        <v>93</v>
      </c>
      <c r="I142" s="39" t="str">
        <f>IF(FRotas[[#This Row],[Placa]]="","",VLOOKUP(FRotas[[#This Row],[Placa]],Veículos!$F:$G,2,0))</f>
        <v>Sprinter</v>
      </c>
      <c r="J142" s="5" t="s">
        <v>77</v>
      </c>
      <c r="K142" s="5" t="s">
        <v>121</v>
      </c>
      <c r="L142" s="5" t="s">
        <v>121</v>
      </c>
      <c r="M142" s="5" t="s">
        <v>72</v>
      </c>
      <c r="N142" s="5">
        <v>829</v>
      </c>
      <c r="O142" s="24">
        <v>22115</v>
      </c>
      <c r="P142" s="25">
        <v>893</v>
      </c>
      <c r="Q142" s="25">
        <v>680</v>
      </c>
      <c r="R142" s="25">
        <v>6</v>
      </c>
      <c r="S142" s="25">
        <v>70</v>
      </c>
      <c r="T142" s="5" t="s">
        <v>1</v>
      </c>
      <c r="U142" s="5" t="s">
        <v>132</v>
      </c>
      <c r="V142" s="41" t="str">
        <f>IF(FRotas[[#This Row],[Placa]]="","",VLOOKUP(FRotas[[#This Row],[Placa]],Veículos!$F:$M,8,0))</f>
        <v>Terceiro</v>
      </c>
    </row>
    <row r="143" spans="5:22" ht="14.4" customHeight="1" x14ac:dyDescent="0.35">
      <c r="E143" s="23">
        <v>45444</v>
      </c>
      <c r="F143" s="23" t="s">
        <v>40</v>
      </c>
      <c r="G143" s="23" t="s">
        <v>45</v>
      </c>
      <c r="H143" s="23" t="s">
        <v>94</v>
      </c>
      <c r="I143" s="39" t="str">
        <f>IF(FRotas[[#This Row],[Placa]]="","",VLOOKUP(FRotas[[#This Row],[Placa]],Veículos!$F:$G,2,0))</f>
        <v>Fiorino</v>
      </c>
      <c r="J143" s="5" t="s">
        <v>74</v>
      </c>
      <c r="K143" s="5" t="s">
        <v>122</v>
      </c>
      <c r="L143" s="5" t="s">
        <v>122</v>
      </c>
      <c r="M143" s="5" t="s">
        <v>73</v>
      </c>
      <c r="N143" s="5">
        <v>1371</v>
      </c>
      <c r="O143" s="24">
        <v>22644</v>
      </c>
      <c r="P143" s="25">
        <v>2444</v>
      </c>
      <c r="Q143" s="25">
        <v>251</v>
      </c>
      <c r="R143" s="25">
        <v>6</v>
      </c>
      <c r="S143" s="25">
        <v>60</v>
      </c>
      <c r="T143" s="5" t="s">
        <v>1</v>
      </c>
      <c r="U143" s="5" t="s">
        <v>132</v>
      </c>
      <c r="V143" s="41" t="str">
        <f>IF(FRotas[[#This Row],[Placa]]="","",VLOOKUP(FRotas[[#This Row],[Placa]],Veículos!$F:$M,8,0))</f>
        <v>Próprio</v>
      </c>
    </row>
    <row r="144" spans="5:22" ht="14.4" customHeight="1" x14ac:dyDescent="0.35">
      <c r="E144" s="23">
        <v>45444</v>
      </c>
      <c r="F144" s="23" t="s">
        <v>41</v>
      </c>
      <c r="G144" s="23" t="s">
        <v>43</v>
      </c>
      <c r="H144" s="23" t="s">
        <v>95</v>
      </c>
      <c r="I144" s="39" t="str">
        <f>IF(FRotas[[#This Row],[Placa]]="","",VLOOKUP(FRotas[[#This Row],[Placa]],Veículos!$F:$G,2,0))</f>
        <v>Fiat 147</v>
      </c>
      <c r="J144" s="5" t="s">
        <v>75</v>
      </c>
      <c r="K144" s="5" t="s">
        <v>122</v>
      </c>
      <c r="L144" s="5" t="s">
        <v>122</v>
      </c>
      <c r="M144" s="5" t="s">
        <v>70</v>
      </c>
      <c r="N144" s="5">
        <v>1261</v>
      </c>
      <c r="O144" s="24">
        <v>22482</v>
      </c>
      <c r="P144" s="25">
        <v>1152</v>
      </c>
      <c r="Q144" s="25">
        <v>736</v>
      </c>
      <c r="R144" s="25">
        <v>6</v>
      </c>
      <c r="S144" s="25">
        <v>50</v>
      </c>
      <c r="T144" s="5" t="s">
        <v>0</v>
      </c>
      <c r="U144" s="5"/>
      <c r="V144" s="41" t="str">
        <f>IF(FRotas[[#This Row],[Placa]]="","",VLOOKUP(FRotas[[#This Row],[Placa]],Veículos!$F:$M,8,0))</f>
        <v>Terceiro</v>
      </c>
    </row>
    <row r="145" spans="5:22" ht="14.4" customHeight="1" x14ac:dyDescent="0.35">
      <c r="E145" s="23">
        <v>45444</v>
      </c>
      <c r="F145" s="23" t="s">
        <v>40</v>
      </c>
      <c r="G145" s="23" t="s">
        <v>43</v>
      </c>
      <c r="H145" s="23" t="s">
        <v>96</v>
      </c>
      <c r="I145" s="39" t="str">
        <f>IF(FRotas[[#This Row],[Placa]]="","",VLOOKUP(FRotas[[#This Row],[Placa]],Veículos!$F:$G,2,0))</f>
        <v>Celta</v>
      </c>
      <c r="J145" s="5" t="s">
        <v>77</v>
      </c>
      <c r="K145" s="5" t="s">
        <v>122</v>
      </c>
      <c r="L145" s="5" t="s">
        <v>122</v>
      </c>
      <c r="M145" s="5" t="s">
        <v>71</v>
      </c>
      <c r="N145" s="5">
        <v>1365</v>
      </c>
      <c r="O145" s="24">
        <v>7624</v>
      </c>
      <c r="P145" s="25">
        <v>2584</v>
      </c>
      <c r="Q145" s="25">
        <v>679</v>
      </c>
      <c r="R145" s="25">
        <v>6</v>
      </c>
      <c r="S145" s="25">
        <v>100</v>
      </c>
      <c r="T145" s="5" t="s">
        <v>0</v>
      </c>
      <c r="U145" s="5"/>
      <c r="V145" s="41" t="str">
        <f>IF(FRotas[[#This Row],[Placa]]="","",VLOOKUP(FRotas[[#This Row],[Placa]],Veículos!$F:$M,8,0))</f>
        <v>Terceiro</v>
      </c>
    </row>
    <row r="146" spans="5:22" ht="14.4" customHeight="1" x14ac:dyDescent="0.35">
      <c r="E146" s="23">
        <v>45444</v>
      </c>
      <c r="F146" s="23" t="s">
        <v>40</v>
      </c>
      <c r="G146" s="23" t="s">
        <v>44</v>
      </c>
      <c r="H146" s="23" t="s">
        <v>97</v>
      </c>
      <c r="I146" s="39" t="str">
        <f>IF(FRotas[[#This Row],[Placa]]="","",VLOOKUP(FRotas[[#This Row],[Placa]],Veículos!$F:$G,2,0))</f>
        <v>Agile</v>
      </c>
      <c r="J146" s="5" t="s">
        <v>74</v>
      </c>
      <c r="K146" s="5" t="s">
        <v>122</v>
      </c>
      <c r="L146" s="5" t="s">
        <v>122</v>
      </c>
      <c r="M146" s="5" t="s">
        <v>72</v>
      </c>
      <c r="N146" s="5">
        <v>937</v>
      </c>
      <c r="O146" s="24">
        <v>7040</v>
      </c>
      <c r="P146" s="25">
        <v>997</v>
      </c>
      <c r="Q146" s="25">
        <v>381</v>
      </c>
      <c r="R146" s="25">
        <v>6</v>
      </c>
      <c r="S146" s="25">
        <v>50</v>
      </c>
      <c r="T146" s="5" t="s">
        <v>1</v>
      </c>
      <c r="U146" s="5" t="s">
        <v>132</v>
      </c>
      <c r="V146" s="41" t="str">
        <f>IF(FRotas[[#This Row],[Placa]]="","",VLOOKUP(FRotas[[#This Row],[Placa]],Veículos!$F:$M,8,0))</f>
        <v>Próprio</v>
      </c>
    </row>
    <row r="147" spans="5:22" ht="14.4" customHeight="1" x14ac:dyDescent="0.35">
      <c r="E147" s="23">
        <v>45444</v>
      </c>
      <c r="F147" s="23" t="s">
        <v>42</v>
      </c>
      <c r="G147" s="23" t="s">
        <v>43</v>
      </c>
      <c r="H147" s="23" t="s">
        <v>98</v>
      </c>
      <c r="I147" s="39" t="str">
        <f>IF(FRotas[[#This Row],[Placa]]="","",VLOOKUP(FRotas[[#This Row],[Placa]],Veículos!$F:$G,2,0))</f>
        <v>Civic</v>
      </c>
      <c r="J147" s="5" t="s">
        <v>74</v>
      </c>
      <c r="K147" s="5" t="s">
        <v>123</v>
      </c>
      <c r="L147" s="5" t="s">
        <v>123</v>
      </c>
      <c r="M147" s="5" t="s">
        <v>73</v>
      </c>
      <c r="N147" s="5">
        <v>711</v>
      </c>
      <c r="O147" s="24">
        <v>5760</v>
      </c>
      <c r="P147" s="25">
        <v>646</v>
      </c>
      <c r="Q147" s="25">
        <v>860</v>
      </c>
      <c r="R147" s="25">
        <v>6</v>
      </c>
      <c r="S147" s="25">
        <v>50</v>
      </c>
      <c r="T147" s="5" t="s">
        <v>0</v>
      </c>
      <c r="U147" s="5"/>
      <c r="V147" s="41" t="str">
        <f>IF(FRotas[[#This Row],[Placa]]="","",VLOOKUP(FRotas[[#This Row],[Placa]],Veículos!$F:$M,8,0))</f>
        <v>Terceiro</v>
      </c>
    </row>
    <row r="148" spans="5:22" ht="14.4" customHeight="1" x14ac:dyDescent="0.35">
      <c r="E148" s="23">
        <v>45474</v>
      </c>
      <c r="F148" s="23" t="s">
        <v>40</v>
      </c>
      <c r="G148" s="23" t="s">
        <v>43</v>
      </c>
      <c r="H148" s="23" t="s">
        <v>46</v>
      </c>
      <c r="I148" s="39" t="str">
        <f>IF(FRotas[[#This Row],[Placa]]="","",VLOOKUP(FRotas[[#This Row],[Placa]],Veículos!$F:$G,2,0))</f>
        <v>Caminhão 1</v>
      </c>
      <c r="J148" s="5" t="s">
        <v>75</v>
      </c>
      <c r="K148" s="5" t="s">
        <v>121</v>
      </c>
      <c r="L148" s="5" t="s">
        <v>121</v>
      </c>
      <c r="M148" s="5" t="s">
        <v>71</v>
      </c>
      <c r="N148" s="5">
        <v>972</v>
      </c>
      <c r="O148" s="24">
        <v>18205</v>
      </c>
      <c r="P148" s="25">
        <v>860</v>
      </c>
      <c r="Q148" s="25">
        <v>757</v>
      </c>
      <c r="R148" s="25">
        <v>6</v>
      </c>
      <c r="S148" s="25">
        <v>50</v>
      </c>
      <c r="T148" s="5" t="s">
        <v>0</v>
      </c>
      <c r="U148" s="5"/>
      <c r="V148" s="41" t="str">
        <f>IF(FRotas[[#This Row],[Placa]]="","",VLOOKUP(FRotas[[#This Row],[Placa]],Veículos!$F:$M,8,0))</f>
        <v>Terceiro</v>
      </c>
    </row>
    <row r="149" spans="5:22" ht="14.4" customHeight="1" x14ac:dyDescent="0.35">
      <c r="E149" s="23">
        <v>45474</v>
      </c>
      <c r="F149" s="23" t="s">
        <v>41</v>
      </c>
      <c r="G149" s="23" t="s">
        <v>43</v>
      </c>
      <c r="H149" s="23" t="s">
        <v>48</v>
      </c>
      <c r="I149" s="39" t="str">
        <f>IF(FRotas[[#This Row],[Placa]]="","",VLOOKUP(FRotas[[#This Row],[Placa]],Veículos!$F:$G,2,0))</f>
        <v>Van</v>
      </c>
      <c r="J149" s="5" t="s">
        <v>76</v>
      </c>
      <c r="K149" s="5" t="s">
        <v>121</v>
      </c>
      <c r="L149" s="5" t="s">
        <v>121</v>
      </c>
      <c r="M149" s="5" t="s">
        <v>70</v>
      </c>
      <c r="N149" s="5">
        <v>1453</v>
      </c>
      <c r="O149" s="24">
        <v>7220</v>
      </c>
      <c r="P149" s="25">
        <v>2512</v>
      </c>
      <c r="Q149" s="25">
        <v>542</v>
      </c>
      <c r="R149" s="25">
        <v>6</v>
      </c>
      <c r="S149" s="25">
        <v>60</v>
      </c>
      <c r="T149" s="5" t="s">
        <v>0</v>
      </c>
      <c r="U149" s="5"/>
      <c r="V149" s="41" t="str">
        <f>IF(FRotas[[#This Row],[Placa]]="","",VLOOKUP(FRotas[[#This Row],[Placa]],Veículos!$F:$M,8,0))</f>
        <v>Próprio</v>
      </c>
    </row>
    <row r="150" spans="5:22" ht="14.4" customHeight="1" x14ac:dyDescent="0.35">
      <c r="E150" s="23">
        <v>45474</v>
      </c>
      <c r="F150" s="23" t="s">
        <v>40</v>
      </c>
      <c r="G150" s="23" t="s">
        <v>44</v>
      </c>
      <c r="H150" s="23" t="s">
        <v>50</v>
      </c>
      <c r="I150" s="39" t="str">
        <f>IF(FRotas[[#This Row],[Placa]]="","",VLOOKUP(FRotas[[#This Row],[Placa]],Veículos!$F:$G,2,0))</f>
        <v>Caminhão 2</v>
      </c>
      <c r="J150" s="5" t="s">
        <v>77</v>
      </c>
      <c r="K150" s="5" t="s">
        <v>121</v>
      </c>
      <c r="L150" s="5" t="s">
        <v>121</v>
      </c>
      <c r="M150" s="5" t="s">
        <v>71</v>
      </c>
      <c r="N150" s="5">
        <v>1535</v>
      </c>
      <c r="O150" s="24">
        <v>8634</v>
      </c>
      <c r="P150" s="25">
        <v>893</v>
      </c>
      <c r="Q150" s="25">
        <v>721</v>
      </c>
      <c r="R150" s="25">
        <v>6</v>
      </c>
      <c r="S150" s="25">
        <v>60</v>
      </c>
      <c r="T150" s="5" t="s">
        <v>0</v>
      </c>
      <c r="U150" s="5"/>
      <c r="V150" s="41" t="str">
        <f>IF(FRotas[[#This Row],[Placa]]="","",VLOOKUP(FRotas[[#This Row],[Placa]],Veículos!$F:$M,8,0))</f>
        <v>Terceiro</v>
      </c>
    </row>
    <row r="151" spans="5:22" ht="14.4" customHeight="1" x14ac:dyDescent="0.35">
      <c r="E151" s="23">
        <v>45474</v>
      </c>
      <c r="F151" s="23" t="s">
        <v>40</v>
      </c>
      <c r="G151" s="23" t="s">
        <v>43</v>
      </c>
      <c r="H151" s="23" t="s">
        <v>78</v>
      </c>
      <c r="I151" s="39" t="str">
        <f>IF(FRotas[[#This Row],[Placa]]="","",VLOOKUP(FRotas[[#This Row],[Placa]],Veículos!$F:$G,2,0))</f>
        <v>SAVEIRO</v>
      </c>
      <c r="J151" s="5" t="s">
        <v>74</v>
      </c>
      <c r="K151" s="5" t="s">
        <v>121</v>
      </c>
      <c r="L151" s="5" t="s">
        <v>121</v>
      </c>
      <c r="M151" s="5" t="s">
        <v>70</v>
      </c>
      <c r="N151" s="5">
        <v>1449</v>
      </c>
      <c r="O151" s="24">
        <v>23117</v>
      </c>
      <c r="P151" s="25">
        <v>1934</v>
      </c>
      <c r="Q151" s="25">
        <v>291</v>
      </c>
      <c r="R151" s="25">
        <v>6</v>
      </c>
      <c r="S151" s="25">
        <v>70</v>
      </c>
      <c r="T151" s="5" t="s">
        <v>1</v>
      </c>
      <c r="U151" s="5" t="s">
        <v>132</v>
      </c>
      <c r="V151" s="41" t="str">
        <f>IF(FRotas[[#This Row],[Placa]]="","",VLOOKUP(FRotas[[#This Row],[Placa]],Veículos!$F:$M,8,0))</f>
        <v>Terceiro</v>
      </c>
    </row>
    <row r="152" spans="5:22" ht="14.4" customHeight="1" x14ac:dyDescent="0.35">
      <c r="E152" s="23">
        <v>45474</v>
      </c>
      <c r="F152" s="23" t="s">
        <v>40</v>
      </c>
      <c r="G152" s="23" t="s">
        <v>43</v>
      </c>
      <c r="H152" s="23" t="s">
        <v>79</v>
      </c>
      <c r="I152" s="39" t="str">
        <f>IF(FRotas[[#This Row],[Placa]]="","",VLOOKUP(FRotas[[#This Row],[Placa]],Veículos!$F:$G,2,0))</f>
        <v>STRADA</v>
      </c>
      <c r="J152" s="5" t="s">
        <v>74</v>
      </c>
      <c r="K152" s="5" t="s">
        <v>121</v>
      </c>
      <c r="L152" s="5" t="s">
        <v>121</v>
      </c>
      <c r="M152" s="5" t="s">
        <v>72</v>
      </c>
      <c r="N152" s="5">
        <v>1621</v>
      </c>
      <c r="O152" s="24">
        <v>22059</v>
      </c>
      <c r="P152" s="25">
        <v>380</v>
      </c>
      <c r="Q152" s="25">
        <v>319</v>
      </c>
      <c r="R152" s="25">
        <v>6</v>
      </c>
      <c r="S152" s="25">
        <v>60</v>
      </c>
      <c r="T152" s="5" t="s">
        <v>1</v>
      </c>
      <c r="U152" s="5" t="s">
        <v>132</v>
      </c>
      <c r="V152" s="41" t="str">
        <f>IF(FRotas[[#This Row],[Placa]]="","",VLOOKUP(FRotas[[#This Row],[Placa]],Veículos!$F:$M,8,0))</f>
        <v>Próprio</v>
      </c>
    </row>
    <row r="153" spans="5:22" ht="14.4" customHeight="1" x14ac:dyDescent="0.35">
      <c r="E153" s="23">
        <v>45474</v>
      </c>
      <c r="F153" s="23" t="s">
        <v>41</v>
      </c>
      <c r="G153" s="23" t="s">
        <v>45</v>
      </c>
      <c r="H153" s="23" t="s">
        <v>80</v>
      </c>
      <c r="I153" s="39" t="str">
        <f>IF(FRotas[[#This Row],[Placa]]="","",VLOOKUP(FRotas[[#This Row],[Placa]],Veículos!$F:$G,2,0))</f>
        <v>CAMINHÃO</v>
      </c>
      <c r="J153" s="5" t="s">
        <v>77</v>
      </c>
      <c r="K153" s="5" t="s">
        <v>121</v>
      </c>
      <c r="L153" s="5" t="s">
        <v>121</v>
      </c>
      <c r="M153" s="5" t="s">
        <v>70</v>
      </c>
      <c r="N153" s="5">
        <v>971</v>
      </c>
      <c r="O153" s="24">
        <v>31918</v>
      </c>
      <c r="P153" s="25">
        <v>394</v>
      </c>
      <c r="Q153" s="25">
        <v>252</v>
      </c>
      <c r="R153" s="25">
        <v>6</v>
      </c>
      <c r="S153" s="25">
        <v>50</v>
      </c>
      <c r="T153" s="5" t="s">
        <v>0</v>
      </c>
      <c r="U153" s="5"/>
      <c r="V153" s="41" t="str">
        <f>IF(FRotas[[#This Row],[Placa]]="","",VLOOKUP(FRotas[[#This Row],[Placa]],Veículos!$F:$M,8,0))</f>
        <v>Terceiro</v>
      </c>
    </row>
    <row r="154" spans="5:22" ht="14.4" customHeight="1" x14ac:dyDescent="0.35">
      <c r="E154" s="23">
        <v>45474</v>
      </c>
      <c r="F154" s="23" t="s">
        <v>40</v>
      </c>
      <c r="G154" s="23" t="s">
        <v>43</v>
      </c>
      <c r="H154" s="23" t="s">
        <v>81</v>
      </c>
      <c r="I154" s="39" t="str">
        <f>IF(FRotas[[#This Row],[Placa]]="","",VLOOKUP(FRotas[[#This Row],[Placa]],Veículos!$F:$G,2,0))</f>
        <v>Kombi</v>
      </c>
      <c r="J154" s="5" t="s">
        <v>74</v>
      </c>
      <c r="K154" s="5" t="s">
        <v>121</v>
      </c>
      <c r="L154" s="5" t="s">
        <v>121</v>
      </c>
      <c r="M154" s="5" t="s">
        <v>70</v>
      </c>
      <c r="N154" s="5">
        <v>1279</v>
      </c>
      <c r="O154" s="24">
        <v>12543</v>
      </c>
      <c r="P154" s="25">
        <v>48</v>
      </c>
      <c r="Q154" s="25">
        <v>767</v>
      </c>
      <c r="R154" s="25">
        <v>6</v>
      </c>
      <c r="S154" s="25">
        <v>100</v>
      </c>
      <c r="T154" s="5" t="s">
        <v>0</v>
      </c>
      <c r="U154" s="5"/>
      <c r="V154" s="41" t="str">
        <f>IF(FRotas[[#This Row],[Placa]]="","",VLOOKUP(FRotas[[#This Row],[Placa]],Veículos!$F:$M,8,0))</f>
        <v>Terceiro</v>
      </c>
    </row>
    <row r="155" spans="5:22" ht="14.4" customHeight="1" x14ac:dyDescent="0.35">
      <c r="E155" s="23">
        <v>45474</v>
      </c>
      <c r="F155" s="23" t="s">
        <v>40</v>
      </c>
      <c r="G155" s="23" t="s">
        <v>43</v>
      </c>
      <c r="H155" s="23" t="s">
        <v>82</v>
      </c>
      <c r="I155" s="39" t="str">
        <f>IF(FRotas[[#This Row],[Placa]]="","",VLOOKUP(FRotas[[#This Row],[Placa]],Veículos!$F:$G,2,0))</f>
        <v>Golf</v>
      </c>
      <c r="J155" s="5" t="s">
        <v>75</v>
      </c>
      <c r="K155" s="5" t="s">
        <v>121</v>
      </c>
      <c r="L155" s="5" t="s">
        <v>121</v>
      </c>
      <c r="M155" s="5" t="s">
        <v>73</v>
      </c>
      <c r="N155" s="5">
        <v>662</v>
      </c>
      <c r="O155" s="24">
        <v>16194</v>
      </c>
      <c r="P155" s="25">
        <v>1250</v>
      </c>
      <c r="Q155" s="25">
        <v>340</v>
      </c>
      <c r="R155" s="25">
        <v>6</v>
      </c>
      <c r="S155" s="25">
        <v>50</v>
      </c>
      <c r="T155" s="5" t="s">
        <v>1</v>
      </c>
      <c r="U155" s="5" t="s">
        <v>132</v>
      </c>
      <c r="V155" s="41" t="str">
        <f>IF(FRotas[[#This Row],[Placa]]="","",VLOOKUP(FRotas[[#This Row],[Placa]],Veículos!$F:$M,8,0))</f>
        <v>Próprio</v>
      </c>
    </row>
    <row r="156" spans="5:22" ht="14.4" customHeight="1" x14ac:dyDescent="0.35">
      <c r="E156" s="23">
        <v>45444</v>
      </c>
      <c r="F156" s="23" t="s">
        <v>42</v>
      </c>
      <c r="G156" s="23" t="s">
        <v>44</v>
      </c>
      <c r="H156" s="23" t="s">
        <v>83</v>
      </c>
      <c r="I156" s="39" t="str">
        <f>IF(FRotas[[#This Row],[Placa]]="","",VLOOKUP(FRotas[[#This Row],[Placa]],Veículos!$F:$G,2,0))</f>
        <v>Furgão</v>
      </c>
      <c r="J156" s="5" t="s">
        <v>77</v>
      </c>
      <c r="K156" s="5" t="s">
        <v>121</v>
      </c>
      <c r="L156" s="5" t="s">
        <v>121</v>
      </c>
      <c r="M156" s="5" t="s">
        <v>70</v>
      </c>
      <c r="N156" s="5">
        <v>679</v>
      </c>
      <c r="O156" s="24">
        <v>18059</v>
      </c>
      <c r="P156" s="25">
        <v>2396</v>
      </c>
      <c r="Q156" s="25">
        <v>302</v>
      </c>
      <c r="R156" s="25">
        <v>6</v>
      </c>
      <c r="S156" s="25">
        <v>50</v>
      </c>
      <c r="T156" s="5" t="s">
        <v>0</v>
      </c>
      <c r="U156" s="5"/>
      <c r="V156" s="41" t="str">
        <f>IF(FRotas[[#This Row],[Placa]]="","",VLOOKUP(FRotas[[#This Row],[Placa]],Veículos!$F:$M,8,0))</f>
        <v>Terceiro</v>
      </c>
    </row>
    <row r="157" spans="5:22" ht="14.4" customHeight="1" x14ac:dyDescent="0.35">
      <c r="E157" s="23">
        <v>45474</v>
      </c>
      <c r="F157" s="23" t="s">
        <v>40</v>
      </c>
      <c r="G157" s="23" t="s">
        <v>43</v>
      </c>
      <c r="H157" s="23" t="s">
        <v>84</v>
      </c>
      <c r="I157" s="39" t="str">
        <f>IF(FRotas[[#This Row],[Placa]]="","",VLOOKUP(FRotas[[#This Row],[Placa]],Veículos!$F:$G,2,0))</f>
        <v>Caminhão Baú</v>
      </c>
      <c r="J157" s="5" t="s">
        <v>74</v>
      </c>
      <c r="K157" s="5" t="s">
        <v>121</v>
      </c>
      <c r="L157" s="5" t="s">
        <v>121</v>
      </c>
      <c r="M157" s="5" t="s">
        <v>70</v>
      </c>
      <c r="N157" s="5">
        <v>833</v>
      </c>
      <c r="O157" s="24">
        <v>10662</v>
      </c>
      <c r="P157" s="25">
        <v>1914</v>
      </c>
      <c r="Q157" s="25">
        <v>964</v>
      </c>
      <c r="R157" s="25">
        <v>6</v>
      </c>
      <c r="S157" s="25">
        <v>50</v>
      </c>
      <c r="T157" s="5" t="s">
        <v>0</v>
      </c>
      <c r="U157" s="5"/>
      <c r="V157" s="41" t="str">
        <f>IF(FRotas[[#This Row],[Placa]]="","",VLOOKUP(FRotas[[#This Row],[Placa]],Veículos!$F:$M,8,0))</f>
        <v>Terceiro</v>
      </c>
    </row>
    <row r="158" spans="5:22" ht="14.4" customHeight="1" x14ac:dyDescent="0.35">
      <c r="E158" s="23">
        <v>45474</v>
      </c>
      <c r="F158" s="23" t="s">
        <v>41</v>
      </c>
      <c r="G158" s="23" t="s">
        <v>43</v>
      </c>
      <c r="H158" s="23" t="s">
        <v>85</v>
      </c>
      <c r="I158" s="39" t="str">
        <f>IF(FRotas[[#This Row],[Placa]]="","",VLOOKUP(FRotas[[#This Row],[Placa]],Veículos!$F:$G,2,0))</f>
        <v>Caminhão tanque</v>
      </c>
      <c r="J158" s="5" t="s">
        <v>74</v>
      </c>
      <c r="K158" s="5" t="s">
        <v>121</v>
      </c>
      <c r="L158" s="5" t="s">
        <v>121</v>
      </c>
      <c r="M158" s="5" t="s">
        <v>71</v>
      </c>
      <c r="N158" s="5">
        <v>1642</v>
      </c>
      <c r="O158" s="24">
        <v>7650</v>
      </c>
      <c r="P158" s="25">
        <v>32</v>
      </c>
      <c r="Q158" s="25">
        <v>352</v>
      </c>
      <c r="R158" s="25">
        <v>6</v>
      </c>
      <c r="S158" s="25">
        <v>60</v>
      </c>
      <c r="T158" s="5" t="s">
        <v>0</v>
      </c>
      <c r="U158" s="5"/>
      <c r="V158" s="41" t="str">
        <f>IF(FRotas[[#This Row],[Placa]]="","",VLOOKUP(FRotas[[#This Row],[Placa]],Veículos!$F:$M,8,0))</f>
        <v>Próprio</v>
      </c>
    </row>
    <row r="159" spans="5:22" ht="14.4" customHeight="1" x14ac:dyDescent="0.35">
      <c r="E159" s="23">
        <v>45474</v>
      </c>
      <c r="F159" s="23" t="s">
        <v>40</v>
      </c>
      <c r="G159" s="23" t="s">
        <v>43</v>
      </c>
      <c r="H159" s="23" t="s">
        <v>86</v>
      </c>
      <c r="I159" s="39" t="str">
        <f>IF(FRotas[[#This Row],[Placa]]="","",VLOOKUP(FRotas[[#This Row],[Placa]],Veículos!$F:$G,2,0))</f>
        <v>Saveiro 2</v>
      </c>
      <c r="J159" s="5" t="s">
        <v>75</v>
      </c>
      <c r="K159" s="5" t="s">
        <v>121</v>
      </c>
      <c r="L159" s="5" t="s">
        <v>121</v>
      </c>
      <c r="M159" s="5" t="s">
        <v>72</v>
      </c>
      <c r="N159" s="5">
        <v>614</v>
      </c>
      <c r="O159" s="24">
        <v>13716</v>
      </c>
      <c r="P159" s="25">
        <v>1888</v>
      </c>
      <c r="Q159" s="25">
        <v>258</v>
      </c>
      <c r="R159" s="25">
        <v>6</v>
      </c>
      <c r="S159" s="25">
        <v>60</v>
      </c>
      <c r="T159" s="5" t="s">
        <v>0</v>
      </c>
      <c r="U159" s="5"/>
      <c r="V159" s="41" t="str">
        <f>IF(FRotas[[#This Row],[Placa]]="","",VLOOKUP(FRotas[[#This Row],[Placa]],Veículos!$F:$M,8,0))</f>
        <v>Terceiro</v>
      </c>
    </row>
    <row r="160" spans="5:22" ht="14.4" customHeight="1" x14ac:dyDescent="0.35">
      <c r="E160" s="23">
        <v>45627</v>
      </c>
      <c r="F160" s="23" t="s">
        <v>40</v>
      </c>
      <c r="G160" s="23" t="s">
        <v>44</v>
      </c>
      <c r="H160" s="23" t="s">
        <v>87</v>
      </c>
      <c r="I160" s="39" t="str">
        <f>IF(FRotas[[#This Row],[Placa]]="","",VLOOKUP(FRotas[[#This Row],[Placa]],Veículos!$F:$G,2,0))</f>
        <v>Montana</v>
      </c>
      <c r="J160" s="5" t="s">
        <v>76</v>
      </c>
      <c r="K160" s="5" t="s">
        <v>121</v>
      </c>
      <c r="L160" s="5" t="s">
        <v>121</v>
      </c>
      <c r="M160" s="5" t="s">
        <v>73</v>
      </c>
      <c r="N160" s="5">
        <v>972</v>
      </c>
      <c r="O160" s="24">
        <v>32114</v>
      </c>
      <c r="P160" s="25">
        <v>939</v>
      </c>
      <c r="Q160" s="25">
        <v>335</v>
      </c>
      <c r="R160" s="25">
        <v>6</v>
      </c>
      <c r="S160" s="25">
        <v>70</v>
      </c>
      <c r="T160" s="5" t="s">
        <v>1</v>
      </c>
      <c r="U160" s="5" t="s">
        <v>132</v>
      </c>
      <c r="V160" s="41" t="str">
        <f>IF(FRotas[[#This Row],[Placa]]="","",VLOOKUP(FRotas[[#This Row],[Placa]],Veículos!$F:$M,8,0))</f>
        <v>Terceiro</v>
      </c>
    </row>
    <row r="161" spans="5:22" ht="14.4" customHeight="1" x14ac:dyDescent="0.35">
      <c r="E161" s="23">
        <v>45474</v>
      </c>
      <c r="F161" s="23" t="s">
        <v>40</v>
      </c>
      <c r="G161" s="23" t="s">
        <v>43</v>
      </c>
      <c r="H161" s="23" t="s">
        <v>88</v>
      </c>
      <c r="I161" s="39" t="str">
        <f>IF(FRotas[[#This Row],[Placa]]="","",VLOOKUP(FRotas[[#This Row],[Placa]],Veículos!$F:$G,2,0))</f>
        <v>Kangoo Van</v>
      </c>
      <c r="J161" s="5" t="s">
        <v>77</v>
      </c>
      <c r="K161" s="5" t="s">
        <v>121</v>
      </c>
      <c r="L161" s="5" t="s">
        <v>121</v>
      </c>
      <c r="M161" s="5" t="s">
        <v>70</v>
      </c>
      <c r="N161" s="5">
        <v>819</v>
      </c>
      <c r="O161" s="24">
        <v>14296</v>
      </c>
      <c r="P161" s="25">
        <v>1425</v>
      </c>
      <c r="Q161" s="25">
        <v>340</v>
      </c>
      <c r="R161" s="25">
        <v>6</v>
      </c>
      <c r="S161" s="25">
        <v>60</v>
      </c>
      <c r="T161" s="5" t="s">
        <v>1</v>
      </c>
      <c r="U161" s="5" t="s">
        <v>132</v>
      </c>
      <c r="V161" s="41" t="str">
        <f>IF(FRotas[[#This Row],[Placa]]="","",VLOOKUP(FRotas[[#This Row],[Placa]],Veículos!$F:$M,8,0))</f>
        <v>Próprio</v>
      </c>
    </row>
    <row r="162" spans="5:22" ht="14.4" customHeight="1" x14ac:dyDescent="0.35">
      <c r="E162" s="23">
        <v>45474</v>
      </c>
      <c r="F162" s="23" t="s">
        <v>41</v>
      </c>
      <c r="G162" s="23" t="s">
        <v>43</v>
      </c>
      <c r="H162" s="23" t="s">
        <v>89</v>
      </c>
      <c r="I162" s="39" t="str">
        <f>IF(FRotas[[#This Row],[Placa]]="","",VLOOKUP(FRotas[[#This Row],[Placa]],Veículos!$F:$G,2,0))</f>
        <v>Hyundai HR</v>
      </c>
      <c r="J162" s="5" t="s">
        <v>74</v>
      </c>
      <c r="K162" s="5" t="s">
        <v>121</v>
      </c>
      <c r="L162" s="5" t="s">
        <v>121</v>
      </c>
      <c r="M162" s="5" t="s">
        <v>71</v>
      </c>
      <c r="N162" s="5">
        <v>1279</v>
      </c>
      <c r="O162" s="24">
        <v>23635</v>
      </c>
      <c r="P162" s="25">
        <v>169</v>
      </c>
      <c r="Q162" s="25">
        <v>721</v>
      </c>
      <c r="R162" s="25">
        <v>6</v>
      </c>
      <c r="S162" s="25">
        <v>50</v>
      </c>
      <c r="T162" s="5" t="s">
        <v>0</v>
      </c>
      <c r="U162" s="5"/>
      <c r="V162" s="41" t="str">
        <f>IF(FRotas[[#This Row],[Placa]]="","",VLOOKUP(FRotas[[#This Row],[Placa]],Veículos!$F:$M,8,0))</f>
        <v>Terceiro</v>
      </c>
    </row>
    <row r="163" spans="5:22" ht="14.4" customHeight="1" x14ac:dyDescent="0.35">
      <c r="E163" s="23">
        <v>45474</v>
      </c>
      <c r="F163" s="23" t="s">
        <v>40</v>
      </c>
      <c r="G163" s="23" t="s">
        <v>45</v>
      </c>
      <c r="H163" s="23" t="s">
        <v>90</v>
      </c>
      <c r="I163" s="39" t="str">
        <f>IF(FRotas[[#This Row],[Placa]]="","",VLOOKUP(FRotas[[#This Row],[Placa]],Veículos!$F:$G,2,0))</f>
        <v>Scania P320</v>
      </c>
      <c r="J163" s="5" t="s">
        <v>74</v>
      </c>
      <c r="K163" s="5" t="s">
        <v>121</v>
      </c>
      <c r="L163" s="5" t="s">
        <v>121</v>
      </c>
      <c r="M163" s="5" t="s">
        <v>72</v>
      </c>
      <c r="N163" s="5">
        <v>1048</v>
      </c>
      <c r="O163" s="24">
        <v>20285</v>
      </c>
      <c r="P163" s="25">
        <v>638</v>
      </c>
      <c r="Q163" s="25">
        <v>744</v>
      </c>
      <c r="R163" s="25">
        <v>6</v>
      </c>
      <c r="S163" s="25">
        <v>100</v>
      </c>
      <c r="T163" s="5" t="s">
        <v>0</v>
      </c>
      <c r="U163" s="5"/>
      <c r="V163" s="41" t="str">
        <f>IF(FRotas[[#This Row],[Placa]]="","",VLOOKUP(FRotas[[#This Row],[Placa]],Veículos!$F:$M,8,0))</f>
        <v>Terceiro</v>
      </c>
    </row>
    <row r="164" spans="5:22" ht="14.4" customHeight="1" x14ac:dyDescent="0.35">
      <c r="E164" s="23">
        <v>45474</v>
      </c>
      <c r="F164" s="23" t="s">
        <v>40</v>
      </c>
      <c r="G164" s="23" t="s">
        <v>43</v>
      </c>
      <c r="H164" s="23" t="s">
        <v>91</v>
      </c>
      <c r="I164" s="39" t="str">
        <f>IF(FRotas[[#This Row],[Placa]]="","",VLOOKUP(FRotas[[#This Row],[Placa]],Veículos!$F:$G,2,0))</f>
        <v>Volvo VM 270</v>
      </c>
      <c r="J164" s="5" t="s">
        <v>77</v>
      </c>
      <c r="K164" s="5" t="s">
        <v>121</v>
      </c>
      <c r="L164" s="5" t="s">
        <v>121</v>
      </c>
      <c r="M164" s="5" t="s">
        <v>73</v>
      </c>
      <c r="N164" s="5">
        <v>894</v>
      </c>
      <c r="O164" s="24">
        <v>15168</v>
      </c>
      <c r="P164" s="25">
        <v>963</v>
      </c>
      <c r="Q164" s="25">
        <v>595</v>
      </c>
      <c r="R164" s="25">
        <v>6</v>
      </c>
      <c r="S164" s="25">
        <v>50</v>
      </c>
      <c r="T164" s="5" t="s">
        <v>1</v>
      </c>
      <c r="U164" s="5" t="s">
        <v>132</v>
      </c>
      <c r="V164" s="41" t="str">
        <f>IF(FRotas[[#This Row],[Placa]]="","",VLOOKUP(FRotas[[#This Row],[Placa]],Veículos!$F:$M,8,0))</f>
        <v>Próprio</v>
      </c>
    </row>
    <row r="165" spans="5:22" ht="14.4" customHeight="1" x14ac:dyDescent="0.35">
      <c r="E165" s="23">
        <v>45474</v>
      </c>
      <c r="F165" s="23" t="s">
        <v>42</v>
      </c>
      <c r="G165" s="23" t="s">
        <v>43</v>
      </c>
      <c r="H165" s="23" t="s">
        <v>92</v>
      </c>
      <c r="I165" s="39" t="str">
        <f>IF(FRotas[[#This Row],[Placa]]="","",VLOOKUP(FRotas[[#This Row],[Placa]],Veículos!$F:$G,2,0))</f>
        <v>Kia Bongo K2500</v>
      </c>
      <c r="J165" s="5" t="s">
        <v>74</v>
      </c>
      <c r="K165" s="5" t="s">
        <v>121</v>
      </c>
      <c r="L165" s="5" t="s">
        <v>121</v>
      </c>
      <c r="M165" s="5" t="s">
        <v>71</v>
      </c>
      <c r="N165" s="5">
        <v>1133</v>
      </c>
      <c r="O165" s="24">
        <v>14656</v>
      </c>
      <c r="P165" s="25">
        <v>1943</v>
      </c>
      <c r="Q165" s="25">
        <v>296</v>
      </c>
      <c r="R165" s="25">
        <v>6</v>
      </c>
      <c r="S165" s="25">
        <v>50</v>
      </c>
      <c r="T165" s="5" t="s">
        <v>0</v>
      </c>
      <c r="U165" s="5"/>
      <c r="V165" s="41" t="str">
        <f>IF(FRotas[[#This Row],[Placa]]="","",VLOOKUP(FRotas[[#This Row],[Placa]],Veículos!$F:$M,8,0))</f>
        <v>Terceiro</v>
      </c>
    </row>
    <row r="166" spans="5:22" ht="14.4" customHeight="1" x14ac:dyDescent="0.35">
      <c r="E166" s="23">
        <v>45474</v>
      </c>
      <c r="F166" s="23" t="s">
        <v>40</v>
      </c>
      <c r="G166" s="23" t="s">
        <v>44</v>
      </c>
      <c r="H166" s="23" t="s">
        <v>93</v>
      </c>
      <c r="I166" s="39" t="str">
        <f>IF(FRotas[[#This Row],[Placa]]="","",VLOOKUP(FRotas[[#This Row],[Placa]],Veículos!$F:$G,2,0))</f>
        <v>Sprinter</v>
      </c>
      <c r="J166" s="5" t="s">
        <v>75</v>
      </c>
      <c r="K166" s="5" t="s">
        <v>121</v>
      </c>
      <c r="L166" s="5" t="s">
        <v>121</v>
      </c>
      <c r="M166" s="5" t="s">
        <v>70</v>
      </c>
      <c r="N166" s="5">
        <v>1425</v>
      </c>
      <c r="O166" s="24">
        <v>15150</v>
      </c>
      <c r="P166" s="25">
        <v>2748</v>
      </c>
      <c r="Q166" s="25">
        <v>460</v>
      </c>
      <c r="R166" s="25">
        <v>6</v>
      </c>
      <c r="S166" s="25">
        <v>50</v>
      </c>
      <c r="T166" s="5" t="s">
        <v>0</v>
      </c>
      <c r="U166" s="5"/>
      <c r="V166" s="41" t="str">
        <f>IF(FRotas[[#This Row],[Placa]]="","",VLOOKUP(FRotas[[#This Row],[Placa]],Veículos!$F:$M,8,0))</f>
        <v>Terceiro</v>
      </c>
    </row>
    <row r="167" spans="5:22" ht="14.4" customHeight="1" x14ac:dyDescent="0.35">
      <c r="E167" s="23">
        <v>45474</v>
      </c>
      <c r="F167" s="23" t="s">
        <v>41</v>
      </c>
      <c r="G167" s="23" t="s">
        <v>43</v>
      </c>
      <c r="H167" s="23" t="s">
        <v>94</v>
      </c>
      <c r="I167" s="39" t="str">
        <f>IF(FRotas[[#This Row],[Placa]]="","",VLOOKUP(FRotas[[#This Row],[Placa]],Veículos!$F:$G,2,0))</f>
        <v>Fiorino</v>
      </c>
      <c r="J167" s="5" t="s">
        <v>77</v>
      </c>
      <c r="K167" s="5" t="s">
        <v>122</v>
      </c>
      <c r="L167" s="5" t="s">
        <v>122</v>
      </c>
      <c r="M167" s="5" t="s">
        <v>71</v>
      </c>
      <c r="N167" s="5">
        <v>1656</v>
      </c>
      <c r="O167" s="24">
        <v>11768</v>
      </c>
      <c r="P167" s="25">
        <v>2344</v>
      </c>
      <c r="Q167" s="25">
        <v>828</v>
      </c>
      <c r="R167" s="25">
        <v>6</v>
      </c>
      <c r="S167" s="25">
        <v>60</v>
      </c>
      <c r="T167" s="5" t="s">
        <v>0</v>
      </c>
      <c r="U167" s="5"/>
      <c r="V167" s="41" t="str">
        <f>IF(FRotas[[#This Row],[Placa]]="","",VLOOKUP(FRotas[[#This Row],[Placa]],Veículos!$F:$M,8,0))</f>
        <v>Próprio</v>
      </c>
    </row>
    <row r="168" spans="5:22" ht="14.4" customHeight="1" x14ac:dyDescent="0.35">
      <c r="E168" s="23">
        <v>45474</v>
      </c>
      <c r="F168" s="23" t="s">
        <v>40</v>
      </c>
      <c r="G168" s="23" t="s">
        <v>43</v>
      </c>
      <c r="H168" s="23" t="s">
        <v>95</v>
      </c>
      <c r="I168" s="39" t="str">
        <f>IF(FRotas[[#This Row],[Placa]]="","",VLOOKUP(FRotas[[#This Row],[Placa]],Veículos!$F:$G,2,0))</f>
        <v>Fiat 147</v>
      </c>
      <c r="J168" s="5" t="s">
        <v>74</v>
      </c>
      <c r="K168" s="5" t="s">
        <v>122</v>
      </c>
      <c r="L168" s="5" t="s">
        <v>122</v>
      </c>
      <c r="M168" s="5" t="s">
        <v>70</v>
      </c>
      <c r="N168" s="5">
        <v>1132</v>
      </c>
      <c r="O168" s="24">
        <v>28143</v>
      </c>
      <c r="P168" s="25">
        <v>1258</v>
      </c>
      <c r="Q168" s="25">
        <v>985</v>
      </c>
      <c r="R168" s="25">
        <v>6</v>
      </c>
      <c r="S168" s="25">
        <v>60</v>
      </c>
      <c r="T168" s="5" t="s">
        <v>0</v>
      </c>
      <c r="U168" s="5"/>
      <c r="V168" s="41" t="str">
        <f>IF(FRotas[[#This Row],[Placa]]="","",VLOOKUP(FRotas[[#This Row],[Placa]],Veículos!$F:$M,8,0))</f>
        <v>Terceiro</v>
      </c>
    </row>
    <row r="169" spans="5:22" ht="14.4" customHeight="1" x14ac:dyDescent="0.35">
      <c r="E169" s="23">
        <v>45474</v>
      </c>
      <c r="F169" s="23" t="s">
        <v>40</v>
      </c>
      <c r="G169" s="23" t="s">
        <v>43</v>
      </c>
      <c r="H169" s="23" t="s">
        <v>96</v>
      </c>
      <c r="I169" s="39" t="str">
        <f>IF(FRotas[[#This Row],[Placa]]="","",VLOOKUP(FRotas[[#This Row],[Placa]],Veículos!$F:$G,2,0))</f>
        <v>Celta</v>
      </c>
      <c r="J169" s="5" t="s">
        <v>74</v>
      </c>
      <c r="K169" s="5" t="s">
        <v>122</v>
      </c>
      <c r="L169" s="5" t="s">
        <v>122</v>
      </c>
      <c r="M169" s="5" t="s">
        <v>72</v>
      </c>
      <c r="N169" s="5">
        <v>1689</v>
      </c>
      <c r="O169" s="24">
        <v>8855</v>
      </c>
      <c r="P169" s="25">
        <v>1471</v>
      </c>
      <c r="Q169" s="25">
        <v>516</v>
      </c>
      <c r="R169" s="25">
        <v>6</v>
      </c>
      <c r="S169" s="25">
        <v>70</v>
      </c>
      <c r="T169" s="5" t="s">
        <v>1</v>
      </c>
      <c r="U169" s="5" t="s">
        <v>132</v>
      </c>
      <c r="V169" s="41" t="str">
        <f>IF(FRotas[[#This Row],[Placa]]="","",VLOOKUP(FRotas[[#This Row],[Placa]],Veículos!$F:$M,8,0))</f>
        <v>Terceiro</v>
      </c>
    </row>
    <row r="170" spans="5:22" ht="14.4" customHeight="1" x14ac:dyDescent="0.35">
      <c r="E170" s="23">
        <v>45474</v>
      </c>
      <c r="F170" s="23" t="s">
        <v>40</v>
      </c>
      <c r="G170" s="23" t="s">
        <v>44</v>
      </c>
      <c r="H170" s="23" t="s">
        <v>97</v>
      </c>
      <c r="I170" s="39" t="str">
        <f>IF(FRotas[[#This Row],[Placa]]="","",VLOOKUP(FRotas[[#This Row],[Placa]],Veículos!$F:$G,2,0))</f>
        <v>Agile</v>
      </c>
      <c r="J170" s="5" t="s">
        <v>75</v>
      </c>
      <c r="K170" s="5" t="s">
        <v>122</v>
      </c>
      <c r="L170" s="5" t="s">
        <v>122</v>
      </c>
      <c r="M170" s="5" t="s">
        <v>70</v>
      </c>
      <c r="N170" s="5">
        <v>1106</v>
      </c>
      <c r="O170" s="24">
        <v>7800</v>
      </c>
      <c r="P170" s="25">
        <v>717</v>
      </c>
      <c r="Q170" s="25">
        <v>921</v>
      </c>
      <c r="R170" s="25">
        <v>6</v>
      </c>
      <c r="S170" s="25">
        <v>60</v>
      </c>
      <c r="T170" s="5" t="s">
        <v>1</v>
      </c>
      <c r="U170" s="5" t="s">
        <v>132</v>
      </c>
      <c r="V170" s="41" t="str">
        <f>IF(FRotas[[#This Row],[Placa]]="","",VLOOKUP(FRotas[[#This Row],[Placa]],Veículos!$F:$M,8,0))</f>
        <v>Próprio</v>
      </c>
    </row>
    <row r="171" spans="5:22" ht="14.4" customHeight="1" x14ac:dyDescent="0.35">
      <c r="E171" s="23">
        <v>45474</v>
      </c>
      <c r="F171" s="23" t="s">
        <v>41</v>
      </c>
      <c r="G171" s="23" t="s">
        <v>43</v>
      </c>
      <c r="H171" s="23" t="s">
        <v>98</v>
      </c>
      <c r="I171" s="39" t="str">
        <f>IF(FRotas[[#This Row],[Placa]]="","",VLOOKUP(FRotas[[#This Row],[Placa]],Veículos!$F:$G,2,0))</f>
        <v>Civic</v>
      </c>
      <c r="J171" s="5" t="s">
        <v>76</v>
      </c>
      <c r="K171" s="5" t="s">
        <v>123</v>
      </c>
      <c r="L171" s="5" t="s">
        <v>123</v>
      </c>
      <c r="M171" s="5" t="s">
        <v>70</v>
      </c>
      <c r="N171" s="5">
        <v>1397</v>
      </c>
      <c r="O171" s="24">
        <v>23333</v>
      </c>
      <c r="P171" s="25">
        <v>2331</v>
      </c>
      <c r="Q171" s="25">
        <v>434</v>
      </c>
      <c r="R171" s="25">
        <v>6</v>
      </c>
      <c r="S171" s="25">
        <v>50</v>
      </c>
      <c r="T171" s="5" t="s">
        <v>0</v>
      </c>
      <c r="U171" s="5"/>
      <c r="V171" s="41" t="str">
        <f>IF(FRotas[[#This Row],[Placa]]="","",VLOOKUP(FRotas[[#This Row],[Placa]],Veículos!$F:$M,8,0))</f>
        <v>Terceiro</v>
      </c>
    </row>
    <row r="172" spans="5:22" ht="14.4" customHeight="1" x14ac:dyDescent="0.35">
      <c r="E172" s="23">
        <v>45505</v>
      </c>
      <c r="F172" s="23" t="s">
        <v>40</v>
      </c>
      <c r="G172" s="23" t="s">
        <v>43</v>
      </c>
      <c r="H172" s="23" t="s">
        <v>46</v>
      </c>
      <c r="I172" s="39" t="str">
        <f>IF(FRotas[[#This Row],[Placa]]="","",VLOOKUP(FRotas[[#This Row],[Placa]],Veículos!$F:$G,2,0))</f>
        <v>Caminhão 1</v>
      </c>
      <c r="J172" s="5" t="s">
        <v>77</v>
      </c>
      <c r="K172" s="5" t="s">
        <v>121</v>
      </c>
      <c r="L172" s="5" t="s">
        <v>121</v>
      </c>
      <c r="M172" s="5" t="s">
        <v>73</v>
      </c>
      <c r="N172" s="5">
        <v>620</v>
      </c>
      <c r="O172" s="24">
        <v>6279</v>
      </c>
      <c r="P172" s="25">
        <v>198</v>
      </c>
      <c r="Q172" s="25">
        <v>691</v>
      </c>
      <c r="R172" s="25">
        <v>6</v>
      </c>
      <c r="S172" s="25">
        <v>100</v>
      </c>
      <c r="T172" s="5" t="s">
        <v>0</v>
      </c>
      <c r="U172" s="5"/>
      <c r="V172" s="41" t="str">
        <f>IF(FRotas[[#This Row],[Placa]]="","",VLOOKUP(FRotas[[#This Row],[Placa]],Veículos!$F:$M,8,0))</f>
        <v>Terceiro</v>
      </c>
    </row>
    <row r="173" spans="5:22" ht="14.4" customHeight="1" x14ac:dyDescent="0.35">
      <c r="E173" s="23">
        <v>45505</v>
      </c>
      <c r="F173" s="23" t="s">
        <v>40</v>
      </c>
      <c r="G173" s="23" t="s">
        <v>45</v>
      </c>
      <c r="H173" s="23" t="s">
        <v>48</v>
      </c>
      <c r="I173" s="39" t="str">
        <f>IF(FRotas[[#This Row],[Placa]]="","",VLOOKUP(FRotas[[#This Row],[Placa]],Veículos!$F:$G,2,0))</f>
        <v>Van</v>
      </c>
      <c r="J173" s="5" t="s">
        <v>74</v>
      </c>
      <c r="K173" s="5" t="s">
        <v>121</v>
      </c>
      <c r="L173" s="5" t="s">
        <v>121</v>
      </c>
      <c r="M173" s="5" t="s">
        <v>70</v>
      </c>
      <c r="N173" s="5">
        <v>669</v>
      </c>
      <c r="O173" s="24">
        <v>30868</v>
      </c>
      <c r="P173" s="25">
        <v>1049</v>
      </c>
      <c r="Q173" s="25">
        <v>773</v>
      </c>
      <c r="R173" s="25">
        <v>6</v>
      </c>
      <c r="S173" s="25">
        <v>50</v>
      </c>
      <c r="T173" s="5" t="s">
        <v>1</v>
      </c>
      <c r="U173" s="5" t="s">
        <v>132</v>
      </c>
      <c r="V173" s="41" t="str">
        <f>IF(FRotas[[#This Row],[Placa]]="","",VLOOKUP(FRotas[[#This Row],[Placa]],Veículos!$F:$M,8,0))</f>
        <v>Próprio</v>
      </c>
    </row>
    <row r="174" spans="5:22" ht="14.4" customHeight="1" x14ac:dyDescent="0.35">
      <c r="E174" s="23">
        <v>45505</v>
      </c>
      <c r="F174" s="23" t="s">
        <v>42</v>
      </c>
      <c r="G174" s="23" t="s">
        <v>43</v>
      </c>
      <c r="H174" s="23" t="s">
        <v>50</v>
      </c>
      <c r="I174" s="39" t="str">
        <f>IF(FRotas[[#This Row],[Placa]]="","",VLOOKUP(FRotas[[#This Row],[Placa]],Veículos!$F:$G,2,0))</f>
        <v>Caminhão 2</v>
      </c>
      <c r="J174" s="5" t="s">
        <v>74</v>
      </c>
      <c r="K174" s="5" t="s">
        <v>121</v>
      </c>
      <c r="L174" s="5" t="s">
        <v>121</v>
      </c>
      <c r="M174" s="5" t="s">
        <v>70</v>
      </c>
      <c r="N174" s="5">
        <v>918</v>
      </c>
      <c r="O174" s="24">
        <v>5610</v>
      </c>
      <c r="P174" s="25">
        <v>1140</v>
      </c>
      <c r="Q174" s="25">
        <v>807</v>
      </c>
      <c r="R174" s="25">
        <v>6</v>
      </c>
      <c r="S174" s="25">
        <v>50</v>
      </c>
      <c r="T174" s="5" t="s">
        <v>0</v>
      </c>
      <c r="U174" s="5"/>
      <c r="V174" s="41" t="str">
        <f>IF(FRotas[[#This Row],[Placa]]="","",VLOOKUP(FRotas[[#This Row],[Placa]],Veículos!$F:$M,8,0))</f>
        <v>Terceiro</v>
      </c>
    </row>
    <row r="175" spans="5:22" ht="14.4" customHeight="1" x14ac:dyDescent="0.35">
      <c r="E175" s="23">
        <v>45505</v>
      </c>
      <c r="F175" s="23" t="s">
        <v>40</v>
      </c>
      <c r="G175" s="23" t="s">
        <v>43</v>
      </c>
      <c r="H175" s="23" t="s">
        <v>78</v>
      </c>
      <c r="I175" s="39" t="str">
        <f>IF(FRotas[[#This Row],[Placa]]="","",VLOOKUP(FRotas[[#This Row],[Placa]],Veículos!$F:$G,2,0))</f>
        <v>SAVEIRO</v>
      </c>
      <c r="J175" s="5" t="s">
        <v>77</v>
      </c>
      <c r="K175" s="5" t="s">
        <v>121</v>
      </c>
      <c r="L175" s="5" t="s">
        <v>121</v>
      </c>
      <c r="M175" s="5" t="s">
        <v>71</v>
      </c>
      <c r="N175" s="5">
        <v>1440</v>
      </c>
      <c r="O175" s="24">
        <v>26261</v>
      </c>
      <c r="P175" s="25">
        <v>1449</v>
      </c>
      <c r="Q175" s="25">
        <v>778</v>
      </c>
      <c r="R175" s="25">
        <v>6</v>
      </c>
      <c r="S175" s="25">
        <v>50</v>
      </c>
      <c r="T175" s="5" t="s">
        <v>0</v>
      </c>
      <c r="U175" s="5"/>
      <c r="V175" s="41" t="str">
        <f>IF(FRotas[[#This Row],[Placa]]="","",VLOOKUP(FRotas[[#This Row],[Placa]],Veículos!$F:$M,8,0))</f>
        <v>Terceiro</v>
      </c>
    </row>
    <row r="176" spans="5:22" ht="14.4" customHeight="1" x14ac:dyDescent="0.35">
      <c r="E176" s="23">
        <v>45505</v>
      </c>
      <c r="F176" s="23" t="s">
        <v>41</v>
      </c>
      <c r="G176" s="23" t="s">
        <v>44</v>
      </c>
      <c r="H176" s="23" t="s">
        <v>79</v>
      </c>
      <c r="I176" s="39" t="str">
        <f>IF(FRotas[[#This Row],[Placa]]="","",VLOOKUP(FRotas[[#This Row],[Placa]],Veículos!$F:$G,2,0))</f>
        <v>STRADA</v>
      </c>
      <c r="J176" s="5" t="s">
        <v>74</v>
      </c>
      <c r="K176" s="5" t="s">
        <v>121</v>
      </c>
      <c r="L176" s="5" t="s">
        <v>121</v>
      </c>
      <c r="M176" s="5" t="s">
        <v>72</v>
      </c>
      <c r="N176" s="5">
        <v>1143</v>
      </c>
      <c r="O176" s="24">
        <v>28377</v>
      </c>
      <c r="P176" s="25">
        <v>2187</v>
      </c>
      <c r="Q176" s="25">
        <v>879</v>
      </c>
      <c r="R176" s="25">
        <v>6</v>
      </c>
      <c r="S176" s="25">
        <v>60</v>
      </c>
      <c r="T176" s="5" t="s">
        <v>0</v>
      </c>
      <c r="U176" s="5"/>
      <c r="V176" s="41" t="str">
        <f>IF(FRotas[[#This Row],[Placa]]="","",VLOOKUP(FRotas[[#This Row],[Placa]],Veículos!$F:$M,8,0))</f>
        <v>Próprio</v>
      </c>
    </row>
    <row r="177" spans="5:22" ht="14.4" customHeight="1" x14ac:dyDescent="0.35">
      <c r="E177" s="23">
        <v>45505</v>
      </c>
      <c r="F177" s="23" t="s">
        <v>40</v>
      </c>
      <c r="G177" s="23" t="s">
        <v>43</v>
      </c>
      <c r="H177" s="23" t="s">
        <v>80</v>
      </c>
      <c r="I177" s="39" t="str">
        <f>IF(FRotas[[#This Row],[Placa]]="","",VLOOKUP(FRotas[[#This Row],[Placa]],Veículos!$F:$G,2,0))</f>
        <v>CAMINHÃO</v>
      </c>
      <c r="J177" s="5" t="s">
        <v>75</v>
      </c>
      <c r="K177" s="5" t="s">
        <v>121</v>
      </c>
      <c r="L177" s="5" t="s">
        <v>121</v>
      </c>
      <c r="M177" s="5" t="s">
        <v>73</v>
      </c>
      <c r="N177" s="5">
        <v>1440</v>
      </c>
      <c r="O177" s="24">
        <v>5523</v>
      </c>
      <c r="P177" s="25">
        <v>1577</v>
      </c>
      <c r="Q177" s="25">
        <v>480</v>
      </c>
      <c r="R177" s="25">
        <v>6</v>
      </c>
      <c r="S177" s="25">
        <v>60</v>
      </c>
      <c r="T177" s="5" t="s">
        <v>0</v>
      </c>
      <c r="U177" s="5"/>
      <c r="V177" s="41" t="str">
        <f>IF(FRotas[[#This Row],[Placa]]="","",VLOOKUP(FRotas[[#This Row],[Placa]],Veículos!$F:$M,8,0))</f>
        <v>Terceiro</v>
      </c>
    </row>
    <row r="178" spans="5:22" ht="14.4" customHeight="1" x14ac:dyDescent="0.35">
      <c r="E178" s="23">
        <v>45505</v>
      </c>
      <c r="F178" s="23" t="s">
        <v>40</v>
      </c>
      <c r="G178" s="23" t="s">
        <v>43</v>
      </c>
      <c r="H178" s="23" t="s">
        <v>81</v>
      </c>
      <c r="I178" s="39" t="str">
        <f>IF(FRotas[[#This Row],[Placa]]="","",VLOOKUP(FRotas[[#This Row],[Placa]],Veículos!$F:$G,2,0))</f>
        <v>Kombi</v>
      </c>
      <c r="J178" s="5" t="s">
        <v>77</v>
      </c>
      <c r="K178" s="5" t="s">
        <v>121</v>
      </c>
      <c r="L178" s="5" t="s">
        <v>121</v>
      </c>
      <c r="M178" s="5" t="s">
        <v>70</v>
      </c>
      <c r="N178" s="5">
        <v>831</v>
      </c>
      <c r="O178" s="24">
        <v>12877</v>
      </c>
      <c r="P178" s="25">
        <v>1347</v>
      </c>
      <c r="Q178" s="25">
        <v>569</v>
      </c>
      <c r="R178" s="25">
        <v>6</v>
      </c>
      <c r="S178" s="25">
        <v>70</v>
      </c>
      <c r="T178" s="5" t="s">
        <v>1</v>
      </c>
      <c r="U178" s="5" t="s">
        <v>132</v>
      </c>
      <c r="V178" s="41" t="str">
        <f>IF(FRotas[[#This Row],[Placa]]="","",VLOOKUP(FRotas[[#This Row],[Placa]],Veículos!$F:$M,8,0))</f>
        <v>Terceiro</v>
      </c>
    </row>
    <row r="179" spans="5:22" ht="14.4" customHeight="1" x14ac:dyDescent="0.35">
      <c r="E179" s="23">
        <v>45505</v>
      </c>
      <c r="F179" s="23" t="s">
        <v>40</v>
      </c>
      <c r="G179" s="23" t="s">
        <v>43</v>
      </c>
      <c r="H179" s="23" t="s">
        <v>82</v>
      </c>
      <c r="I179" s="39" t="str">
        <f>IF(FRotas[[#This Row],[Placa]]="","",VLOOKUP(FRotas[[#This Row],[Placa]],Veículos!$F:$G,2,0))</f>
        <v>Golf</v>
      </c>
      <c r="J179" s="5" t="s">
        <v>74</v>
      </c>
      <c r="K179" s="5" t="s">
        <v>121</v>
      </c>
      <c r="L179" s="5" t="s">
        <v>121</v>
      </c>
      <c r="M179" s="5" t="s">
        <v>71</v>
      </c>
      <c r="N179" s="5">
        <v>1067</v>
      </c>
      <c r="O179" s="24">
        <v>9990</v>
      </c>
      <c r="P179" s="25">
        <v>2377</v>
      </c>
      <c r="Q179" s="25">
        <v>870</v>
      </c>
      <c r="R179" s="25">
        <v>6</v>
      </c>
      <c r="S179" s="25">
        <v>60</v>
      </c>
      <c r="T179" s="5" t="s">
        <v>1</v>
      </c>
      <c r="U179" s="5" t="s">
        <v>132</v>
      </c>
      <c r="V179" s="41" t="str">
        <f>IF(FRotas[[#This Row],[Placa]]="","",VLOOKUP(FRotas[[#This Row],[Placa]],Veículos!$F:$M,8,0))</f>
        <v>Próprio</v>
      </c>
    </row>
    <row r="180" spans="5:22" ht="14.4" customHeight="1" x14ac:dyDescent="0.35">
      <c r="E180" s="23">
        <v>45505</v>
      </c>
      <c r="F180" s="23" t="s">
        <v>41</v>
      </c>
      <c r="G180" s="23" t="s">
        <v>44</v>
      </c>
      <c r="H180" s="23" t="s">
        <v>83</v>
      </c>
      <c r="I180" s="39" t="str">
        <f>IF(FRotas[[#This Row],[Placa]]="","",VLOOKUP(FRotas[[#This Row],[Placa]],Veículos!$F:$G,2,0))</f>
        <v>Furgão</v>
      </c>
      <c r="J180" s="5" t="s">
        <v>74</v>
      </c>
      <c r="K180" s="5" t="s">
        <v>121</v>
      </c>
      <c r="L180" s="5" t="s">
        <v>121</v>
      </c>
      <c r="M180" s="5" t="s">
        <v>72</v>
      </c>
      <c r="N180" s="5">
        <v>1223</v>
      </c>
      <c r="O180" s="24">
        <v>34532</v>
      </c>
      <c r="P180" s="25">
        <v>1235</v>
      </c>
      <c r="Q180" s="25">
        <v>221</v>
      </c>
      <c r="R180" s="25">
        <v>6</v>
      </c>
      <c r="S180" s="25">
        <v>50</v>
      </c>
      <c r="T180" s="5" t="s">
        <v>0</v>
      </c>
      <c r="U180" s="5"/>
      <c r="V180" s="41" t="str">
        <f>IF(FRotas[[#This Row],[Placa]]="","",VLOOKUP(FRotas[[#This Row],[Placa]],Veículos!$F:$M,8,0))</f>
        <v>Terceiro</v>
      </c>
    </row>
    <row r="181" spans="5:22" ht="14.4" customHeight="1" x14ac:dyDescent="0.35">
      <c r="E181" s="23">
        <v>45505</v>
      </c>
      <c r="F181" s="23" t="s">
        <v>40</v>
      </c>
      <c r="G181" s="23" t="s">
        <v>43</v>
      </c>
      <c r="H181" s="23" t="s">
        <v>84</v>
      </c>
      <c r="I181" s="39" t="str">
        <f>IF(FRotas[[#This Row],[Placa]]="","",VLOOKUP(FRotas[[#This Row],[Placa]],Veículos!$F:$G,2,0))</f>
        <v>Caminhão Baú</v>
      </c>
      <c r="J181" s="5" t="s">
        <v>75</v>
      </c>
      <c r="K181" s="5" t="s">
        <v>121</v>
      </c>
      <c r="L181" s="5" t="s">
        <v>121</v>
      </c>
      <c r="M181" s="5" t="s">
        <v>73</v>
      </c>
      <c r="N181" s="5">
        <v>1141</v>
      </c>
      <c r="O181" s="24">
        <v>4887</v>
      </c>
      <c r="P181" s="25">
        <v>1398</v>
      </c>
      <c r="Q181" s="25">
        <v>368</v>
      </c>
      <c r="R181" s="25">
        <v>6</v>
      </c>
      <c r="S181" s="25">
        <v>100</v>
      </c>
      <c r="T181" s="5" t="s">
        <v>0</v>
      </c>
      <c r="U181" s="5"/>
      <c r="V181" s="41" t="str">
        <f>IF(FRotas[[#This Row],[Placa]]="","",VLOOKUP(FRotas[[#This Row],[Placa]],Veículos!$F:$M,8,0))</f>
        <v>Terceiro</v>
      </c>
    </row>
    <row r="182" spans="5:22" ht="14.4" customHeight="1" x14ac:dyDescent="0.35">
      <c r="E182" s="23">
        <v>45627</v>
      </c>
      <c r="F182" s="23" t="s">
        <v>40</v>
      </c>
      <c r="G182" s="23" t="s">
        <v>43</v>
      </c>
      <c r="H182" s="23" t="s">
        <v>85</v>
      </c>
      <c r="I182" s="39" t="str">
        <f>IF(FRotas[[#This Row],[Placa]]="","",VLOOKUP(FRotas[[#This Row],[Placa]],Veículos!$F:$G,2,0))</f>
        <v>Caminhão tanque</v>
      </c>
      <c r="J182" s="5" t="s">
        <v>76</v>
      </c>
      <c r="K182" s="5" t="s">
        <v>121</v>
      </c>
      <c r="L182" s="5" t="s">
        <v>121</v>
      </c>
      <c r="M182" s="5" t="s">
        <v>71</v>
      </c>
      <c r="N182" s="5">
        <v>1476</v>
      </c>
      <c r="O182" s="24">
        <v>17053</v>
      </c>
      <c r="P182" s="25">
        <v>86</v>
      </c>
      <c r="Q182" s="25">
        <v>563</v>
      </c>
      <c r="R182" s="25">
        <v>6</v>
      </c>
      <c r="S182" s="25">
        <v>50</v>
      </c>
      <c r="T182" s="5" t="s">
        <v>1</v>
      </c>
      <c r="U182" s="5" t="s">
        <v>132</v>
      </c>
      <c r="V182" s="41" t="str">
        <f>IF(FRotas[[#This Row],[Placa]]="","",VLOOKUP(FRotas[[#This Row],[Placa]],Veículos!$F:$M,8,0))</f>
        <v>Próprio</v>
      </c>
    </row>
    <row r="183" spans="5:22" ht="14.4" customHeight="1" x14ac:dyDescent="0.35">
      <c r="E183" s="23">
        <v>45505</v>
      </c>
      <c r="F183" s="23" t="s">
        <v>42</v>
      </c>
      <c r="G183" s="23" t="s">
        <v>45</v>
      </c>
      <c r="H183" s="23" t="s">
        <v>86</v>
      </c>
      <c r="I183" s="39" t="str">
        <f>IF(FRotas[[#This Row],[Placa]]="","",VLOOKUP(FRotas[[#This Row],[Placa]],Veículos!$F:$G,2,0))</f>
        <v>Saveiro 2</v>
      </c>
      <c r="J183" s="5" t="s">
        <v>77</v>
      </c>
      <c r="K183" s="5" t="s">
        <v>121</v>
      </c>
      <c r="L183" s="5" t="s">
        <v>121</v>
      </c>
      <c r="M183" s="5" t="s">
        <v>70</v>
      </c>
      <c r="N183" s="5">
        <v>1020</v>
      </c>
      <c r="O183" s="24">
        <v>9282</v>
      </c>
      <c r="P183" s="25">
        <v>2346</v>
      </c>
      <c r="Q183" s="25">
        <v>243</v>
      </c>
      <c r="R183" s="25">
        <v>6</v>
      </c>
      <c r="S183" s="25">
        <v>50</v>
      </c>
      <c r="T183" s="5" t="s">
        <v>0</v>
      </c>
      <c r="U183" s="5"/>
      <c r="V183" s="41" t="str">
        <f>IF(FRotas[[#This Row],[Placa]]="","",VLOOKUP(FRotas[[#This Row],[Placa]],Veículos!$F:$M,8,0))</f>
        <v>Terceiro</v>
      </c>
    </row>
    <row r="184" spans="5:22" ht="14.4" customHeight="1" x14ac:dyDescent="0.35">
      <c r="E184" s="23">
        <v>45505</v>
      </c>
      <c r="F184" s="23" t="s">
        <v>40</v>
      </c>
      <c r="G184" s="23" t="s">
        <v>43</v>
      </c>
      <c r="H184" s="23" t="s">
        <v>87</v>
      </c>
      <c r="I184" s="39" t="str">
        <f>IF(FRotas[[#This Row],[Placa]]="","",VLOOKUP(FRotas[[#This Row],[Placa]],Veículos!$F:$G,2,0))</f>
        <v>Montana</v>
      </c>
      <c r="J184" s="5" t="s">
        <v>74</v>
      </c>
      <c r="K184" s="5" t="s">
        <v>121</v>
      </c>
      <c r="L184" s="5" t="s">
        <v>121</v>
      </c>
      <c r="M184" s="5" t="s">
        <v>71</v>
      </c>
      <c r="N184" s="5">
        <v>1207</v>
      </c>
      <c r="O184" s="24">
        <v>31941</v>
      </c>
      <c r="P184" s="25">
        <v>2641</v>
      </c>
      <c r="Q184" s="25">
        <v>610</v>
      </c>
      <c r="R184" s="25">
        <v>6</v>
      </c>
      <c r="S184" s="25">
        <v>50</v>
      </c>
      <c r="T184" s="5" t="s">
        <v>0</v>
      </c>
      <c r="U184" s="5"/>
      <c r="V184" s="41" t="str">
        <f>IF(FRotas[[#This Row],[Placa]]="","",VLOOKUP(FRotas[[#This Row],[Placa]],Veículos!$F:$M,8,0))</f>
        <v>Terceiro</v>
      </c>
    </row>
    <row r="185" spans="5:22" ht="14.4" customHeight="1" x14ac:dyDescent="0.35">
      <c r="E185" s="23">
        <v>45505</v>
      </c>
      <c r="F185" s="23" t="s">
        <v>41</v>
      </c>
      <c r="G185" s="23" t="s">
        <v>43</v>
      </c>
      <c r="H185" s="23" t="s">
        <v>88</v>
      </c>
      <c r="I185" s="39" t="str">
        <f>IF(FRotas[[#This Row],[Placa]]="","",VLOOKUP(FRotas[[#This Row],[Placa]],Veículos!$F:$G,2,0))</f>
        <v>Kangoo Van</v>
      </c>
      <c r="J185" s="5" t="s">
        <v>74</v>
      </c>
      <c r="K185" s="5" t="s">
        <v>121</v>
      </c>
      <c r="L185" s="5" t="s">
        <v>121</v>
      </c>
      <c r="M185" s="5" t="s">
        <v>70</v>
      </c>
      <c r="N185" s="5">
        <v>783</v>
      </c>
      <c r="O185" s="24">
        <v>21697</v>
      </c>
      <c r="P185" s="25">
        <v>2199</v>
      </c>
      <c r="Q185" s="25">
        <v>513</v>
      </c>
      <c r="R185" s="25">
        <v>6</v>
      </c>
      <c r="S185" s="25">
        <v>60</v>
      </c>
      <c r="T185" s="5" t="s">
        <v>0</v>
      </c>
      <c r="U185" s="5"/>
      <c r="V185" s="41" t="str">
        <f>IF(FRotas[[#This Row],[Placa]]="","",VLOOKUP(FRotas[[#This Row],[Placa]],Veículos!$F:$M,8,0))</f>
        <v>Próprio</v>
      </c>
    </row>
    <row r="186" spans="5:22" ht="14.4" customHeight="1" x14ac:dyDescent="0.35">
      <c r="E186" s="23">
        <v>45505</v>
      </c>
      <c r="F186" s="23" t="s">
        <v>40</v>
      </c>
      <c r="G186" s="23" t="s">
        <v>44</v>
      </c>
      <c r="H186" s="23" t="s">
        <v>89</v>
      </c>
      <c r="I186" s="39" t="str">
        <f>IF(FRotas[[#This Row],[Placa]]="","",VLOOKUP(FRotas[[#This Row],[Placa]],Veículos!$F:$G,2,0))</f>
        <v>Hyundai HR</v>
      </c>
      <c r="J186" s="5" t="s">
        <v>77</v>
      </c>
      <c r="K186" s="5" t="s">
        <v>121</v>
      </c>
      <c r="L186" s="5" t="s">
        <v>121</v>
      </c>
      <c r="M186" s="5" t="s">
        <v>72</v>
      </c>
      <c r="N186" s="5">
        <v>1450</v>
      </c>
      <c r="O186" s="24">
        <v>8208</v>
      </c>
      <c r="P186" s="25">
        <v>988</v>
      </c>
      <c r="Q186" s="25">
        <v>821</v>
      </c>
      <c r="R186" s="25">
        <v>6</v>
      </c>
      <c r="S186" s="25">
        <v>60</v>
      </c>
      <c r="T186" s="5" t="s">
        <v>0</v>
      </c>
      <c r="U186" s="5"/>
      <c r="V186" s="41" t="str">
        <f>IF(FRotas[[#This Row],[Placa]]="","",VLOOKUP(FRotas[[#This Row],[Placa]],Veículos!$F:$M,8,0))</f>
        <v>Terceiro</v>
      </c>
    </row>
    <row r="187" spans="5:22" ht="14.4" customHeight="1" x14ac:dyDescent="0.35">
      <c r="E187" s="23">
        <v>45505</v>
      </c>
      <c r="F187" s="23" t="s">
        <v>40</v>
      </c>
      <c r="G187" s="23" t="s">
        <v>43</v>
      </c>
      <c r="H187" s="23" t="s">
        <v>90</v>
      </c>
      <c r="I187" s="39" t="str">
        <f>IF(FRotas[[#This Row],[Placa]]="","",VLOOKUP(FRotas[[#This Row],[Placa]],Veículos!$F:$G,2,0))</f>
        <v>Scania P320</v>
      </c>
      <c r="J187" s="5" t="s">
        <v>74</v>
      </c>
      <c r="K187" s="5" t="s">
        <v>121</v>
      </c>
      <c r="L187" s="5" t="s">
        <v>121</v>
      </c>
      <c r="M187" s="5" t="s">
        <v>70</v>
      </c>
      <c r="N187" s="5">
        <v>1594</v>
      </c>
      <c r="O187" s="24">
        <v>14942</v>
      </c>
      <c r="P187" s="25">
        <v>1094</v>
      </c>
      <c r="Q187" s="25">
        <v>272</v>
      </c>
      <c r="R187" s="25">
        <v>6</v>
      </c>
      <c r="S187" s="25">
        <v>70</v>
      </c>
      <c r="T187" s="5" t="s">
        <v>1</v>
      </c>
      <c r="U187" s="5" t="s">
        <v>132</v>
      </c>
      <c r="V187" s="41" t="str">
        <f>IF(FRotas[[#This Row],[Placa]]="","",VLOOKUP(FRotas[[#This Row],[Placa]],Veículos!$F:$M,8,0))</f>
        <v>Terceiro</v>
      </c>
    </row>
    <row r="188" spans="5:22" ht="14.4" customHeight="1" x14ac:dyDescent="0.35">
      <c r="E188" s="23">
        <v>45505</v>
      </c>
      <c r="F188" s="23" t="s">
        <v>40</v>
      </c>
      <c r="G188" s="23" t="s">
        <v>43</v>
      </c>
      <c r="H188" s="23" t="s">
        <v>91</v>
      </c>
      <c r="I188" s="39" t="str">
        <f>IF(FRotas[[#This Row],[Placa]]="","",VLOOKUP(FRotas[[#This Row],[Placa]],Veículos!$F:$G,2,0))</f>
        <v>Volvo VM 270</v>
      </c>
      <c r="J188" s="5" t="s">
        <v>75</v>
      </c>
      <c r="K188" s="5" t="s">
        <v>121</v>
      </c>
      <c r="L188" s="5" t="s">
        <v>121</v>
      </c>
      <c r="M188" s="5" t="s">
        <v>70</v>
      </c>
      <c r="N188" s="5">
        <v>1528</v>
      </c>
      <c r="O188" s="24">
        <v>15516</v>
      </c>
      <c r="P188" s="25">
        <v>524</v>
      </c>
      <c r="Q188" s="25">
        <v>608</v>
      </c>
      <c r="R188" s="25">
        <v>6</v>
      </c>
      <c r="S188" s="25">
        <v>60</v>
      </c>
      <c r="T188" s="5" t="s">
        <v>1</v>
      </c>
      <c r="U188" s="5" t="s">
        <v>132</v>
      </c>
      <c r="V188" s="41" t="str">
        <f>IF(FRotas[[#This Row],[Placa]]="","",VLOOKUP(FRotas[[#This Row],[Placa]],Veículos!$F:$M,8,0))</f>
        <v>Próprio</v>
      </c>
    </row>
    <row r="189" spans="5:22" ht="14.4" customHeight="1" x14ac:dyDescent="0.35">
      <c r="E189" s="23">
        <v>45505</v>
      </c>
      <c r="F189" s="23" t="s">
        <v>41</v>
      </c>
      <c r="G189" s="23" t="s">
        <v>43</v>
      </c>
      <c r="H189" s="23" t="s">
        <v>92</v>
      </c>
      <c r="I189" s="39" t="str">
        <f>IF(FRotas[[#This Row],[Placa]]="","",VLOOKUP(FRotas[[#This Row],[Placa]],Veículos!$F:$G,2,0))</f>
        <v>Kia Bongo K2500</v>
      </c>
      <c r="J189" s="5" t="s">
        <v>77</v>
      </c>
      <c r="K189" s="5" t="s">
        <v>121</v>
      </c>
      <c r="L189" s="5" t="s">
        <v>121</v>
      </c>
      <c r="M189" s="5" t="s">
        <v>73</v>
      </c>
      <c r="N189" s="5">
        <v>1004</v>
      </c>
      <c r="O189" s="24">
        <v>14164</v>
      </c>
      <c r="P189" s="25">
        <v>1816</v>
      </c>
      <c r="Q189" s="25">
        <v>288</v>
      </c>
      <c r="R189" s="25">
        <v>6</v>
      </c>
      <c r="S189" s="25">
        <v>50</v>
      </c>
      <c r="T189" s="5" t="s">
        <v>0</v>
      </c>
      <c r="U189" s="5"/>
      <c r="V189" s="41" t="str">
        <f>IF(FRotas[[#This Row],[Placa]]="","",VLOOKUP(FRotas[[#This Row],[Placa]],Veículos!$F:$M,8,0))</f>
        <v>Terceiro</v>
      </c>
    </row>
    <row r="190" spans="5:22" ht="14.4" customHeight="1" x14ac:dyDescent="0.35">
      <c r="E190" s="23">
        <v>45505</v>
      </c>
      <c r="F190" s="23" t="s">
        <v>40</v>
      </c>
      <c r="G190" s="23" t="s">
        <v>44</v>
      </c>
      <c r="H190" s="23" t="s">
        <v>93</v>
      </c>
      <c r="I190" s="39" t="str">
        <f>IF(FRotas[[#This Row],[Placa]]="","",VLOOKUP(FRotas[[#This Row],[Placa]],Veículos!$F:$G,2,0))</f>
        <v>Sprinter</v>
      </c>
      <c r="J190" s="5" t="s">
        <v>74</v>
      </c>
      <c r="K190" s="5" t="s">
        <v>121</v>
      </c>
      <c r="L190" s="5" t="s">
        <v>121</v>
      </c>
      <c r="M190" s="5" t="s">
        <v>70</v>
      </c>
      <c r="N190" s="5">
        <v>1543</v>
      </c>
      <c r="O190" s="24">
        <v>33242</v>
      </c>
      <c r="P190" s="25">
        <v>59</v>
      </c>
      <c r="Q190" s="25">
        <v>789</v>
      </c>
      <c r="R190" s="25">
        <v>6</v>
      </c>
      <c r="S190" s="25">
        <v>100</v>
      </c>
      <c r="T190" s="5" t="s">
        <v>0</v>
      </c>
      <c r="U190" s="5"/>
      <c r="V190" s="41" t="str">
        <f>IF(FRotas[[#This Row],[Placa]]="","",VLOOKUP(FRotas[[#This Row],[Placa]],Veículos!$F:$M,8,0))</f>
        <v>Terceiro</v>
      </c>
    </row>
    <row r="191" spans="5:22" ht="14.4" customHeight="1" x14ac:dyDescent="0.35">
      <c r="E191" s="23">
        <v>45505</v>
      </c>
      <c r="F191" s="23" t="s">
        <v>40</v>
      </c>
      <c r="G191" s="23" t="s">
        <v>43</v>
      </c>
      <c r="H191" s="23" t="s">
        <v>94</v>
      </c>
      <c r="I191" s="39" t="str">
        <f>IF(FRotas[[#This Row],[Placa]]="","",VLOOKUP(FRotas[[#This Row],[Placa]],Veículos!$F:$G,2,0))</f>
        <v>Fiorino</v>
      </c>
      <c r="J191" s="5" t="s">
        <v>74</v>
      </c>
      <c r="K191" s="5" t="s">
        <v>122</v>
      </c>
      <c r="L191" s="5" t="s">
        <v>122</v>
      </c>
      <c r="M191" s="5" t="s">
        <v>70</v>
      </c>
      <c r="N191" s="5">
        <v>1312</v>
      </c>
      <c r="O191" s="24">
        <v>17553</v>
      </c>
      <c r="P191" s="25">
        <v>535</v>
      </c>
      <c r="Q191" s="25">
        <v>402</v>
      </c>
      <c r="R191" s="25">
        <v>6</v>
      </c>
      <c r="S191" s="25">
        <v>50</v>
      </c>
      <c r="T191" s="5" t="s">
        <v>1</v>
      </c>
      <c r="U191" s="5" t="s">
        <v>132</v>
      </c>
      <c r="V191" s="41" t="str">
        <f>IF(FRotas[[#This Row],[Placa]]="","",VLOOKUP(FRotas[[#This Row],[Placa]],Veículos!$F:$M,8,0))</f>
        <v>Próprio</v>
      </c>
    </row>
    <row r="192" spans="5:22" ht="14.4" customHeight="1" x14ac:dyDescent="0.35">
      <c r="E192" s="23">
        <v>45505</v>
      </c>
      <c r="F192" s="23" t="s">
        <v>42</v>
      </c>
      <c r="G192" s="23" t="s">
        <v>43</v>
      </c>
      <c r="H192" s="23" t="s">
        <v>95</v>
      </c>
      <c r="I192" s="39" t="str">
        <f>IF(FRotas[[#This Row],[Placa]]="","",VLOOKUP(FRotas[[#This Row],[Placa]],Veículos!$F:$G,2,0))</f>
        <v>Fiat 147</v>
      </c>
      <c r="J192" s="5" t="s">
        <v>75</v>
      </c>
      <c r="K192" s="5" t="s">
        <v>122</v>
      </c>
      <c r="L192" s="5" t="s">
        <v>122</v>
      </c>
      <c r="M192" s="5" t="s">
        <v>71</v>
      </c>
      <c r="N192" s="5">
        <v>1693</v>
      </c>
      <c r="O192" s="24">
        <v>34812</v>
      </c>
      <c r="P192" s="25">
        <v>1321</v>
      </c>
      <c r="Q192" s="25">
        <v>615</v>
      </c>
      <c r="R192" s="25">
        <v>6</v>
      </c>
      <c r="S192" s="25">
        <v>50</v>
      </c>
      <c r="T192" s="5" t="s">
        <v>0</v>
      </c>
      <c r="U192" s="5"/>
      <c r="V192" s="41" t="str">
        <f>IF(FRotas[[#This Row],[Placa]]="","",VLOOKUP(FRotas[[#This Row],[Placa]],Veículos!$F:$M,8,0))</f>
        <v>Terceiro</v>
      </c>
    </row>
    <row r="193" spans="5:22" ht="14.4" customHeight="1" x14ac:dyDescent="0.35">
      <c r="E193" s="23">
        <v>45505</v>
      </c>
      <c r="F193" s="23" t="s">
        <v>40</v>
      </c>
      <c r="G193" s="23" t="s">
        <v>45</v>
      </c>
      <c r="H193" s="23" t="s">
        <v>96</v>
      </c>
      <c r="I193" s="39" t="str">
        <f>IF(FRotas[[#This Row],[Placa]]="","",VLOOKUP(FRotas[[#This Row],[Placa]],Veículos!$F:$G,2,0))</f>
        <v>Celta</v>
      </c>
      <c r="J193" s="5" t="s">
        <v>76</v>
      </c>
      <c r="K193" s="5" t="s">
        <v>122</v>
      </c>
      <c r="L193" s="5" t="s">
        <v>122</v>
      </c>
      <c r="M193" s="5" t="s">
        <v>72</v>
      </c>
      <c r="N193" s="5">
        <v>624</v>
      </c>
      <c r="O193" s="24">
        <v>14916</v>
      </c>
      <c r="P193" s="25">
        <v>1414</v>
      </c>
      <c r="Q193" s="25">
        <v>565</v>
      </c>
      <c r="R193" s="25">
        <v>6</v>
      </c>
      <c r="S193" s="25">
        <v>50</v>
      </c>
      <c r="T193" s="5" t="s">
        <v>0</v>
      </c>
      <c r="U193" s="5"/>
      <c r="V193" s="41" t="str">
        <f>IF(FRotas[[#This Row],[Placa]]="","",VLOOKUP(FRotas[[#This Row],[Placa]],Veículos!$F:$M,8,0))</f>
        <v>Terceiro</v>
      </c>
    </row>
    <row r="194" spans="5:22" ht="14.4" customHeight="1" x14ac:dyDescent="0.35">
      <c r="E194" s="23">
        <v>45505</v>
      </c>
      <c r="F194" s="23" t="s">
        <v>41</v>
      </c>
      <c r="G194" s="23" t="s">
        <v>43</v>
      </c>
      <c r="H194" s="23" t="s">
        <v>97</v>
      </c>
      <c r="I194" s="39" t="str">
        <f>IF(FRotas[[#This Row],[Placa]]="","",VLOOKUP(FRotas[[#This Row],[Placa]],Veículos!$F:$G,2,0))</f>
        <v>Agile</v>
      </c>
      <c r="J194" s="5" t="s">
        <v>77</v>
      </c>
      <c r="K194" s="5" t="s">
        <v>122</v>
      </c>
      <c r="L194" s="5" t="s">
        <v>122</v>
      </c>
      <c r="M194" s="5" t="s">
        <v>73</v>
      </c>
      <c r="N194" s="5">
        <v>1382</v>
      </c>
      <c r="O194" s="24">
        <v>29215</v>
      </c>
      <c r="P194" s="25">
        <v>2653</v>
      </c>
      <c r="Q194" s="25">
        <v>352</v>
      </c>
      <c r="R194" s="25">
        <v>6</v>
      </c>
      <c r="S194" s="25">
        <v>60</v>
      </c>
      <c r="T194" s="5" t="s">
        <v>0</v>
      </c>
      <c r="U194" s="5"/>
      <c r="V194" s="41" t="str">
        <f>IF(FRotas[[#This Row],[Placa]]="","",VLOOKUP(FRotas[[#This Row],[Placa]],Veículos!$F:$M,8,0))</f>
        <v>Próprio</v>
      </c>
    </row>
    <row r="195" spans="5:22" ht="14.4" customHeight="1" x14ac:dyDescent="0.35">
      <c r="E195" s="23">
        <v>45505</v>
      </c>
      <c r="F195" s="23" t="s">
        <v>40</v>
      </c>
      <c r="G195" s="23" t="s">
        <v>43</v>
      </c>
      <c r="H195" s="23" t="s">
        <v>98</v>
      </c>
      <c r="I195" s="39" t="str">
        <f>IF(FRotas[[#This Row],[Placa]]="","",VLOOKUP(FRotas[[#This Row],[Placa]],Veículos!$F:$G,2,0))</f>
        <v>Civic</v>
      </c>
      <c r="J195" s="5" t="s">
        <v>74</v>
      </c>
      <c r="K195" s="5" t="s">
        <v>123</v>
      </c>
      <c r="L195" s="5" t="s">
        <v>123</v>
      </c>
      <c r="M195" s="5" t="s">
        <v>70</v>
      </c>
      <c r="N195" s="5">
        <v>1118</v>
      </c>
      <c r="O195" s="24">
        <v>20142</v>
      </c>
      <c r="P195" s="25">
        <v>2732</v>
      </c>
      <c r="Q195" s="25">
        <v>642</v>
      </c>
      <c r="R195" s="25">
        <v>6</v>
      </c>
      <c r="S195" s="25">
        <v>60</v>
      </c>
      <c r="T195" s="5" t="s">
        <v>0</v>
      </c>
      <c r="U195" s="5"/>
      <c r="V195" s="41" t="str">
        <f>IF(FRotas[[#This Row],[Placa]]="","",VLOOKUP(FRotas[[#This Row],[Placa]],Veículos!$F:$M,8,0))</f>
        <v>Terceiro</v>
      </c>
    </row>
    <row r="196" spans="5:22" ht="14.4" customHeight="1" x14ac:dyDescent="0.35">
      <c r="E196" s="23">
        <v>45536</v>
      </c>
      <c r="F196" s="23" t="s">
        <v>40</v>
      </c>
      <c r="G196" s="23" t="s">
        <v>44</v>
      </c>
      <c r="H196" s="23" t="s">
        <v>46</v>
      </c>
      <c r="I196" s="39" t="str">
        <f>IF(FRotas[[#This Row],[Placa]]="","",VLOOKUP(FRotas[[#This Row],[Placa]],Veículos!$F:$G,2,0))</f>
        <v>Caminhão 1</v>
      </c>
      <c r="J196" s="5" t="s">
        <v>74</v>
      </c>
      <c r="K196" s="5" t="s">
        <v>121</v>
      </c>
      <c r="L196" s="5" t="s">
        <v>121</v>
      </c>
      <c r="M196" s="5" t="s">
        <v>71</v>
      </c>
      <c r="N196" s="5">
        <v>1051</v>
      </c>
      <c r="O196" s="24">
        <v>30670</v>
      </c>
      <c r="P196" s="25">
        <v>2539</v>
      </c>
      <c r="Q196" s="25">
        <v>536</v>
      </c>
      <c r="R196" s="25">
        <v>6</v>
      </c>
      <c r="S196" s="25">
        <v>70</v>
      </c>
      <c r="T196" s="5" t="s">
        <v>1</v>
      </c>
      <c r="U196" s="5" t="s">
        <v>132</v>
      </c>
      <c r="V196" s="41" t="str">
        <f>IF(FRotas[[#This Row],[Placa]]="","",VLOOKUP(FRotas[[#This Row],[Placa]],Veículos!$F:$M,8,0))</f>
        <v>Terceiro</v>
      </c>
    </row>
    <row r="197" spans="5:22" ht="14.4" customHeight="1" x14ac:dyDescent="0.35">
      <c r="E197" s="23">
        <v>45536</v>
      </c>
      <c r="F197" s="23" t="s">
        <v>40</v>
      </c>
      <c r="G197" s="23" t="s">
        <v>43</v>
      </c>
      <c r="H197" s="23" t="s">
        <v>48</v>
      </c>
      <c r="I197" s="39" t="str">
        <f>IF(FRotas[[#This Row],[Placa]]="","",VLOOKUP(FRotas[[#This Row],[Placa]],Veículos!$F:$G,2,0))</f>
        <v>Van</v>
      </c>
      <c r="J197" s="5" t="s">
        <v>77</v>
      </c>
      <c r="K197" s="5" t="s">
        <v>121</v>
      </c>
      <c r="L197" s="5" t="s">
        <v>121</v>
      </c>
      <c r="M197" s="5" t="s">
        <v>72</v>
      </c>
      <c r="N197" s="5">
        <v>723</v>
      </c>
      <c r="O197" s="24">
        <v>20727</v>
      </c>
      <c r="P197" s="25">
        <v>786</v>
      </c>
      <c r="Q197" s="25">
        <v>575</v>
      </c>
      <c r="R197" s="25">
        <v>6</v>
      </c>
      <c r="S197" s="25">
        <v>60</v>
      </c>
      <c r="T197" s="5" t="s">
        <v>1</v>
      </c>
      <c r="U197" s="5" t="s">
        <v>132</v>
      </c>
      <c r="V197" s="41" t="str">
        <f>IF(FRotas[[#This Row],[Placa]]="","",VLOOKUP(FRotas[[#This Row],[Placa]],Veículos!$F:$M,8,0))</f>
        <v>Próprio</v>
      </c>
    </row>
    <row r="198" spans="5:22" ht="14.4" customHeight="1" x14ac:dyDescent="0.35">
      <c r="E198" s="23">
        <v>45536</v>
      </c>
      <c r="F198" s="23" t="s">
        <v>41</v>
      </c>
      <c r="G198" s="23" t="s">
        <v>43</v>
      </c>
      <c r="H198" s="23" t="s">
        <v>50</v>
      </c>
      <c r="I198" s="39" t="str">
        <f>IF(FRotas[[#This Row],[Placa]]="","",VLOOKUP(FRotas[[#This Row],[Placa]],Veículos!$F:$G,2,0))</f>
        <v>Caminhão 2</v>
      </c>
      <c r="J198" s="5" t="s">
        <v>74</v>
      </c>
      <c r="K198" s="5" t="s">
        <v>121</v>
      </c>
      <c r="L198" s="5" t="s">
        <v>121</v>
      </c>
      <c r="M198" s="5" t="s">
        <v>73</v>
      </c>
      <c r="N198" s="5">
        <v>1108</v>
      </c>
      <c r="O198" s="24">
        <v>25602</v>
      </c>
      <c r="P198" s="25">
        <v>1486</v>
      </c>
      <c r="Q198" s="25">
        <v>976</v>
      </c>
      <c r="R198" s="25">
        <v>6</v>
      </c>
      <c r="S198" s="25">
        <v>50</v>
      </c>
      <c r="T198" s="5" t="s">
        <v>0</v>
      </c>
      <c r="U198" s="5"/>
      <c r="V198" s="41" t="str">
        <f>IF(FRotas[[#This Row],[Placa]]="","",VLOOKUP(FRotas[[#This Row],[Placa]],Veículos!$F:$M,8,0))</f>
        <v>Terceiro</v>
      </c>
    </row>
    <row r="199" spans="5:22" ht="14.4" customHeight="1" x14ac:dyDescent="0.35">
      <c r="E199" s="23">
        <v>45536</v>
      </c>
      <c r="F199" s="23" t="s">
        <v>40</v>
      </c>
      <c r="G199" s="23" t="s">
        <v>43</v>
      </c>
      <c r="H199" s="23" t="s">
        <v>78</v>
      </c>
      <c r="I199" s="39" t="str">
        <f>IF(FRotas[[#This Row],[Placa]]="","",VLOOKUP(FRotas[[#This Row],[Placa]],Veículos!$F:$G,2,0))</f>
        <v>SAVEIRO</v>
      </c>
      <c r="J199" s="5" t="s">
        <v>75</v>
      </c>
      <c r="K199" s="5" t="s">
        <v>121</v>
      </c>
      <c r="L199" s="5" t="s">
        <v>121</v>
      </c>
      <c r="M199" s="5" t="s">
        <v>71</v>
      </c>
      <c r="N199" s="5">
        <v>1152</v>
      </c>
      <c r="O199" s="24">
        <v>6809</v>
      </c>
      <c r="P199" s="25">
        <v>2206</v>
      </c>
      <c r="Q199" s="25">
        <v>612</v>
      </c>
      <c r="R199" s="25">
        <v>6</v>
      </c>
      <c r="S199" s="25">
        <v>100</v>
      </c>
      <c r="T199" s="5" t="s">
        <v>0</v>
      </c>
      <c r="U199" s="5"/>
      <c r="V199" s="41" t="str">
        <f>IF(FRotas[[#This Row],[Placa]]="","",VLOOKUP(FRotas[[#This Row],[Placa]],Veículos!$F:$M,8,0))</f>
        <v>Terceiro</v>
      </c>
    </row>
    <row r="200" spans="5:22" ht="14.4" customHeight="1" x14ac:dyDescent="0.35">
      <c r="E200" s="23">
        <v>45627</v>
      </c>
      <c r="F200" s="23" t="s">
        <v>40</v>
      </c>
      <c r="G200" s="23" t="s">
        <v>44</v>
      </c>
      <c r="H200" s="23" t="s">
        <v>79</v>
      </c>
      <c r="I200" s="39" t="str">
        <f>IF(FRotas[[#This Row],[Placa]]="","",VLOOKUP(FRotas[[#This Row],[Placa]],Veículos!$F:$G,2,0))</f>
        <v>STRADA</v>
      </c>
      <c r="J200" s="5" t="s">
        <v>77</v>
      </c>
      <c r="K200" s="5" t="s">
        <v>121</v>
      </c>
      <c r="L200" s="5" t="s">
        <v>121</v>
      </c>
      <c r="M200" s="5" t="s">
        <v>70</v>
      </c>
      <c r="N200" s="5">
        <v>970</v>
      </c>
      <c r="O200" s="24">
        <v>16888</v>
      </c>
      <c r="P200" s="25">
        <v>592</v>
      </c>
      <c r="Q200" s="25">
        <v>268</v>
      </c>
      <c r="R200" s="25">
        <v>6</v>
      </c>
      <c r="S200" s="25">
        <v>50</v>
      </c>
      <c r="T200" s="5" t="s">
        <v>1</v>
      </c>
      <c r="U200" s="5" t="s">
        <v>132</v>
      </c>
      <c r="V200" s="41" t="str">
        <f>IF(FRotas[[#This Row],[Placa]]="","",VLOOKUP(FRotas[[#This Row],[Placa]],Veículos!$F:$M,8,0))</f>
        <v>Próprio</v>
      </c>
    </row>
    <row r="201" spans="5:22" ht="14.4" customHeight="1" x14ac:dyDescent="0.35">
      <c r="E201" s="23">
        <v>45536</v>
      </c>
      <c r="F201" s="23" t="s">
        <v>42</v>
      </c>
      <c r="G201" s="23" t="s">
        <v>43</v>
      </c>
      <c r="H201" s="23" t="s">
        <v>80</v>
      </c>
      <c r="I201" s="39" t="str">
        <f>IF(FRotas[[#This Row],[Placa]]="","",VLOOKUP(FRotas[[#This Row],[Placa]],Veículos!$F:$G,2,0))</f>
        <v>CAMINHÃO</v>
      </c>
      <c r="J201" s="5" t="s">
        <v>74</v>
      </c>
      <c r="K201" s="5" t="s">
        <v>121</v>
      </c>
      <c r="L201" s="5" t="s">
        <v>121</v>
      </c>
      <c r="M201" s="5" t="s">
        <v>71</v>
      </c>
      <c r="N201" s="5">
        <v>1495</v>
      </c>
      <c r="O201" s="24">
        <v>17094</v>
      </c>
      <c r="P201" s="25">
        <v>2478</v>
      </c>
      <c r="Q201" s="25">
        <v>446</v>
      </c>
      <c r="R201" s="25">
        <v>6</v>
      </c>
      <c r="S201" s="25">
        <v>50</v>
      </c>
      <c r="T201" s="5" t="s">
        <v>0</v>
      </c>
      <c r="U201" s="5"/>
      <c r="V201" s="41" t="str">
        <f>IF(FRotas[[#This Row],[Placa]]="","",VLOOKUP(FRotas[[#This Row],[Placa]],Veículos!$F:$M,8,0))</f>
        <v>Terceiro</v>
      </c>
    </row>
    <row r="202" spans="5:22" ht="14.4" customHeight="1" x14ac:dyDescent="0.35">
      <c r="E202" s="23">
        <v>45536</v>
      </c>
      <c r="F202" s="23" t="s">
        <v>40</v>
      </c>
      <c r="G202" s="23" t="s">
        <v>43</v>
      </c>
      <c r="H202" s="23" t="s">
        <v>81</v>
      </c>
      <c r="I202" s="39" t="str">
        <f>IF(FRotas[[#This Row],[Placa]]="","",VLOOKUP(FRotas[[#This Row],[Placa]],Veículos!$F:$G,2,0))</f>
        <v>Kombi</v>
      </c>
      <c r="J202" s="5" t="s">
        <v>74</v>
      </c>
      <c r="K202" s="5" t="s">
        <v>121</v>
      </c>
      <c r="L202" s="5" t="s">
        <v>121</v>
      </c>
      <c r="M202" s="5" t="s">
        <v>70</v>
      </c>
      <c r="N202" s="5">
        <v>885</v>
      </c>
      <c r="O202" s="24">
        <v>7267</v>
      </c>
      <c r="P202" s="25">
        <v>479</v>
      </c>
      <c r="Q202" s="25">
        <v>639</v>
      </c>
      <c r="R202" s="25">
        <v>6</v>
      </c>
      <c r="S202" s="25">
        <v>50</v>
      </c>
      <c r="T202" s="5" t="s">
        <v>0</v>
      </c>
      <c r="U202" s="5"/>
      <c r="V202" s="41" t="str">
        <f>IF(FRotas[[#This Row],[Placa]]="","",VLOOKUP(FRotas[[#This Row],[Placa]],Veículos!$F:$M,8,0))</f>
        <v>Terceiro</v>
      </c>
    </row>
    <row r="203" spans="5:22" ht="14.4" customHeight="1" x14ac:dyDescent="0.35">
      <c r="E203" s="23">
        <v>45536</v>
      </c>
      <c r="F203" s="23" t="s">
        <v>41</v>
      </c>
      <c r="G203" s="23" t="s">
        <v>45</v>
      </c>
      <c r="H203" s="23" t="s">
        <v>82</v>
      </c>
      <c r="I203" s="39" t="str">
        <f>IF(FRotas[[#This Row],[Placa]]="","",VLOOKUP(FRotas[[#This Row],[Placa]],Veículos!$F:$G,2,0))</f>
        <v>Golf</v>
      </c>
      <c r="J203" s="5" t="s">
        <v>75</v>
      </c>
      <c r="K203" s="5" t="s">
        <v>121</v>
      </c>
      <c r="L203" s="5" t="s">
        <v>121</v>
      </c>
      <c r="M203" s="5" t="s">
        <v>72</v>
      </c>
      <c r="N203" s="5">
        <v>1497</v>
      </c>
      <c r="O203" s="24">
        <v>13104</v>
      </c>
      <c r="P203" s="25">
        <v>1303</v>
      </c>
      <c r="Q203" s="25">
        <v>995</v>
      </c>
      <c r="R203" s="25">
        <v>6</v>
      </c>
      <c r="S203" s="25">
        <v>60</v>
      </c>
      <c r="T203" s="5" t="s">
        <v>0</v>
      </c>
      <c r="U203" s="5"/>
      <c r="V203" s="41" t="str">
        <f>IF(FRotas[[#This Row],[Placa]]="","",VLOOKUP(FRotas[[#This Row],[Placa]],Veículos!$F:$M,8,0))</f>
        <v>Próprio</v>
      </c>
    </row>
    <row r="204" spans="5:22" ht="14.4" customHeight="1" x14ac:dyDescent="0.35">
      <c r="E204" s="23">
        <v>45536</v>
      </c>
      <c r="F204" s="23" t="s">
        <v>40</v>
      </c>
      <c r="G204" s="23" t="s">
        <v>43</v>
      </c>
      <c r="H204" s="23" t="s">
        <v>83</v>
      </c>
      <c r="I204" s="39" t="str">
        <f>IF(FRotas[[#This Row],[Placa]]="","",VLOOKUP(FRotas[[#This Row],[Placa]],Veículos!$F:$G,2,0))</f>
        <v>Furgão</v>
      </c>
      <c r="J204" s="5" t="s">
        <v>76</v>
      </c>
      <c r="K204" s="5" t="s">
        <v>121</v>
      </c>
      <c r="L204" s="5" t="s">
        <v>121</v>
      </c>
      <c r="M204" s="5" t="s">
        <v>70</v>
      </c>
      <c r="N204" s="5">
        <v>1197</v>
      </c>
      <c r="O204" s="24">
        <v>14460</v>
      </c>
      <c r="P204" s="25">
        <v>818</v>
      </c>
      <c r="Q204" s="25">
        <v>522</v>
      </c>
      <c r="R204" s="25">
        <v>6</v>
      </c>
      <c r="S204" s="25">
        <v>60</v>
      </c>
      <c r="T204" s="5" t="s">
        <v>0</v>
      </c>
      <c r="U204" s="5"/>
      <c r="V204" s="41" t="str">
        <f>IF(FRotas[[#This Row],[Placa]]="","",VLOOKUP(FRotas[[#This Row],[Placa]],Veículos!$F:$M,8,0))</f>
        <v>Terceiro</v>
      </c>
    </row>
    <row r="205" spans="5:22" ht="14.4" customHeight="1" x14ac:dyDescent="0.35">
      <c r="E205" s="23">
        <v>45536</v>
      </c>
      <c r="F205" s="23" t="s">
        <v>40</v>
      </c>
      <c r="G205" s="23" t="s">
        <v>43</v>
      </c>
      <c r="H205" s="23" t="s">
        <v>84</v>
      </c>
      <c r="I205" s="39" t="str">
        <f>IF(FRotas[[#This Row],[Placa]]="","",VLOOKUP(FRotas[[#This Row],[Placa]],Veículos!$F:$G,2,0))</f>
        <v>Caminhão Baú</v>
      </c>
      <c r="J205" s="5" t="s">
        <v>77</v>
      </c>
      <c r="K205" s="5" t="s">
        <v>121</v>
      </c>
      <c r="L205" s="5" t="s">
        <v>121</v>
      </c>
      <c r="M205" s="5" t="s">
        <v>70</v>
      </c>
      <c r="N205" s="5">
        <v>989</v>
      </c>
      <c r="O205" s="24">
        <v>6815</v>
      </c>
      <c r="P205" s="25">
        <v>2691</v>
      </c>
      <c r="Q205" s="25">
        <v>651</v>
      </c>
      <c r="R205" s="25">
        <v>6</v>
      </c>
      <c r="S205" s="25">
        <v>70</v>
      </c>
      <c r="T205" s="5" t="s">
        <v>1</v>
      </c>
      <c r="U205" s="5" t="s">
        <v>132</v>
      </c>
      <c r="V205" s="41" t="str">
        <f>IF(FRotas[[#This Row],[Placa]]="","",VLOOKUP(FRotas[[#This Row],[Placa]],Veículos!$F:$M,8,0))</f>
        <v>Terceiro</v>
      </c>
    </row>
    <row r="206" spans="5:22" ht="14.4" customHeight="1" x14ac:dyDescent="0.35">
      <c r="E206" s="23">
        <v>45536</v>
      </c>
      <c r="F206" s="23" t="s">
        <v>40</v>
      </c>
      <c r="G206" s="23" t="s">
        <v>44</v>
      </c>
      <c r="H206" s="23" t="s">
        <v>85</v>
      </c>
      <c r="I206" s="39" t="str">
        <f>IF(FRotas[[#This Row],[Placa]]="","",VLOOKUP(FRotas[[#This Row],[Placa]],Veículos!$F:$G,2,0))</f>
        <v>Caminhão tanque</v>
      </c>
      <c r="J206" s="5" t="s">
        <v>74</v>
      </c>
      <c r="K206" s="5" t="s">
        <v>121</v>
      </c>
      <c r="L206" s="5" t="s">
        <v>121</v>
      </c>
      <c r="M206" s="5" t="s">
        <v>73</v>
      </c>
      <c r="N206" s="5">
        <v>1295</v>
      </c>
      <c r="O206" s="24">
        <v>20455</v>
      </c>
      <c r="P206" s="25">
        <v>1119</v>
      </c>
      <c r="Q206" s="25">
        <v>849</v>
      </c>
      <c r="R206" s="25">
        <v>6</v>
      </c>
      <c r="S206" s="25">
        <v>60</v>
      </c>
      <c r="T206" s="5" t="s">
        <v>1</v>
      </c>
      <c r="U206" s="5" t="s">
        <v>132</v>
      </c>
      <c r="V206" s="41" t="str">
        <f>IF(FRotas[[#This Row],[Placa]]="","",VLOOKUP(FRotas[[#This Row],[Placa]],Veículos!$F:$M,8,0))</f>
        <v>Próprio</v>
      </c>
    </row>
    <row r="207" spans="5:22" ht="14.4" customHeight="1" x14ac:dyDescent="0.35">
      <c r="E207" s="23">
        <v>45536</v>
      </c>
      <c r="F207" s="23" t="s">
        <v>41</v>
      </c>
      <c r="G207" s="23" t="s">
        <v>43</v>
      </c>
      <c r="H207" s="23" t="s">
        <v>86</v>
      </c>
      <c r="I207" s="39" t="str">
        <f>IF(FRotas[[#This Row],[Placa]]="","",VLOOKUP(FRotas[[#This Row],[Placa]],Veículos!$F:$G,2,0))</f>
        <v>Saveiro 2</v>
      </c>
      <c r="J207" s="5" t="s">
        <v>74</v>
      </c>
      <c r="K207" s="5" t="s">
        <v>121</v>
      </c>
      <c r="L207" s="5" t="s">
        <v>121</v>
      </c>
      <c r="M207" s="5" t="s">
        <v>70</v>
      </c>
      <c r="N207" s="5">
        <v>1390</v>
      </c>
      <c r="O207" s="24">
        <v>23528</v>
      </c>
      <c r="P207" s="25">
        <v>1881</v>
      </c>
      <c r="Q207" s="25">
        <v>791</v>
      </c>
      <c r="R207" s="25">
        <v>6</v>
      </c>
      <c r="S207" s="25">
        <v>50</v>
      </c>
      <c r="T207" s="5" t="s">
        <v>0</v>
      </c>
      <c r="U207" s="5"/>
      <c r="V207" s="41" t="str">
        <f>IF(FRotas[[#This Row],[Placa]]="","",VLOOKUP(FRotas[[#This Row],[Placa]],Veículos!$F:$M,8,0))</f>
        <v>Terceiro</v>
      </c>
    </row>
    <row r="208" spans="5:22" ht="14.4" customHeight="1" x14ac:dyDescent="0.35">
      <c r="E208" s="23">
        <v>45536</v>
      </c>
      <c r="F208" s="23" t="s">
        <v>40</v>
      </c>
      <c r="G208" s="23" t="s">
        <v>43</v>
      </c>
      <c r="H208" s="23" t="s">
        <v>87</v>
      </c>
      <c r="I208" s="39" t="str">
        <f>IF(FRotas[[#This Row],[Placa]]="","",VLOOKUP(FRotas[[#This Row],[Placa]],Veículos!$F:$G,2,0))</f>
        <v>Montana</v>
      </c>
      <c r="J208" s="5" t="s">
        <v>77</v>
      </c>
      <c r="K208" s="5" t="s">
        <v>121</v>
      </c>
      <c r="L208" s="5" t="s">
        <v>121</v>
      </c>
      <c r="M208" s="5" t="s">
        <v>70</v>
      </c>
      <c r="N208" s="5">
        <v>1608</v>
      </c>
      <c r="O208" s="24">
        <v>8021</v>
      </c>
      <c r="P208" s="25">
        <v>1760</v>
      </c>
      <c r="Q208" s="25">
        <v>423</v>
      </c>
      <c r="R208" s="25">
        <v>6</v>
      </c>
      <c r="S208" s="25">
        <v>100</v>
      </c>
      <c r="T208" s="5" t="s">
        <v>0</v>
      </c>
      <c r="U208" s="5"/>
      <c r="V208" s="41" t="str">
        <f>IF(FRotas[[#This Row],[Placa]]="","",VLOOKUP(FRotas[[#This Row],[Placa]],Veículos!$F:$M,8,0))</f>
        <v>Terceiro</v>
      </c>
    </row>
    <row r="209" spans="5:22" ht="14.4" customHeight="1" x14ac:dyDescent="0.35">
      <c r="E209" s="23">
        <v>45536</v>
      </c>
      <c r="F209" s="23" t="s">
        <v>40</v>
      </c>
      <c r="G209" s="23" t="s">
        <v>43</v>
      </c>
      <c r="H209" s="23" t="s">
        <v>88</v>
      </c>
      <c r="I209" s="39" t="str">
        <f>IF(FRotas[[#This Row],[Placa]]="","",VLOOKUP(FRotas[[#This Row],[Placa]],Veículos!$F:$G,2,0))</f>
        <v>Kangoo Van</v>
      </c>
      <c r="J209" s="5" t="s">
        <v>74</v>
      </c>
      <c r="K209" s="5" t="s">
        <v>121</v>
      </c>
      <c r="L209" s="5" t="s">
        <v>121</v>
      </c>
      <c r="M209" s="5" t="s">
        <v>71</v>
      </c>
      <c r="N209" s="5">
        <v>978</v>
      </c>
      <c r="O209" s="24">
        <v>12790</v>
      </c>
      <c r="P209" s="25">
        <v>78</v>
      </c>
      <c r="Q209" s="25">
        <v>486</v>
      </c>
      <c r="R209" s="25">
        <v>6</v>
      </c>
      <c r="S209" s="25">
        <v>50</v>
      </c>
      <c r="T209" s="5" t="s">
        <v>1</v>
      </c>
      <c r="U209" s="5" t="s">
        <v>132</v>
      </c>
      <c r="V209" s="41" t="str">
        <f>IF(FRotas[[#This Row],[Placa]]="","",VLOOKUP(FRotas[[#This Row],[Placa]],Veículos!$F:$M,8,0))</f>
        <v>Próprio</v>
      </c>
    </row>
    <row r="210" spans="5:22" ht="14.4" customHeight="1" x14ac:dyDescent="0.35">
      <c r="E210" s="23">
        <v>45536</v>
      </c>
      <c r="F210" s="23" t="s">
        <v>42</v>
      </c>
      <c r="G210" s="23" t="s">
        <v>44</v>
      </c>
      <c r="H210" s="23" t="s">
        <v>89</v>
      </c>
      <c r="I210" s="39" t="str">
        <f>IF(FRotas[[#This Row],[Placa]]="","",VLOOKUP(FRotas[[#This Row],[Placa]],Veículos!$F:$G,2,0))</f>
        <v>Hyundai HR</v>
      </c>
      <c r="J210" s="5" t="s">
        <v>75</v>
      </c>
      <c r="K210" s="5" t="s">
        <v>121</v>
      </c>
      <c r="L210" s="5" t="s">
        <v>121</v>
      </c>
      <c r="M210" s="5" t="s">
        <v>72</v>
      </c>
      <c r="N210" s="5">
        <v>1004</v>
      </c>
      <c r="O210" s="24">
        <v>21472</v>
      </c>
      <c r="P210" s="25">
        <v>1601</v>
      </c>
      <c r="Q210" s="25">
        <v>701</v>
      </c>
      <c r="R210" s="25">
        <v>6</v>
      </c>
      <c r="S210" s="25">
        <v>50</v>
      </c>
      <c r="T210" s="5" t="s">
        <v>0</v>
      </c>
      <c r="U210" s="5"/>
      <c r="V210" s="41" t="str">
        <f>IF(FRotas[[#This Row],[Placa]]="","",VLOOKUP(FRotas[[#This Row],[Placa]],Veículos!$F:$M,8,0))</f>
        <v>Terceiro</v>
      </c>
    </row>
    <row r="211" spans="5:22" ht="14.4" customHeight="1" x14ac:dyDescent="0.35">
      <c r="E211" s="23">
        <v>45536</v>
      </c>
      <c r="F211" s="23" t="s">
        <v>40</v>
      </c>
      <c r="G211" s="23" t="s">
        <v>43</v>
      </c>
      <c r="H211" s="23" t="s">
        <v>90</v>
      </c>
      <c r="I211" s="39" t="str">
        <f>IF(FRotas[[#This Row],[Placa]]="","",VLOOKUP(FRotas[[#This Row],[Placa]],Veículos!$F:$G,2,0))</f>
        <v>Scania P320</v>
      </c>
      <c r="J211" s="5" t="s">
        <v>77</v>
      </c>
      <c r="K211" s="5" t="s">
        <v>121</v>
      </c>
      <c r="L211" s="5" t="s">
        <v>121</v>
      </c>
      <c r="M211" s="5" t="s">
        <v>73</v>
      </c>
      <c r="N211" s="5">
        <v>1174</v>
      </c>
      <c r="O211" s="24">
        <v>30094</v>
      </c>
      <c r="P211" s="25">
        <v>1212</v>
      </c>
      <c r="Q211" s="25">
        <v>456</v>
      </c>
      <c r="R211" s="25">
        <v>6</v>
      </c>
      <c r="S211" s="25">
        <v>50</v>
      </c>
      <c r="T211" s="5" t="s">
        <v>0</v>
      </c>
      <c r="U211" s="5"/>
      <c r="V211" s="41" t="str">
        <f>IF(FRotas[[#This Row],[Placa]]="","",VLOOKUP(FRotas[[#This Row],[Placa]],Veículos!$F:$M,8,0))</f>
        <v>Terceiro</v>
      </c>
    </row>
    <row r="212" spans="5:22" ht="14.4" customHeight="1" x14ac:dyDescent="0.35">
      <c r="E212" s="23">
        <v>45536</v>
      </c>
      <c r="F212" s="23" t="s">
        <v>41</v>
      </c>
      <c r="G212" s="23" t="s">
        <v>43</v>
      </c>
      <c r="H212" s="23" t="s">
        <v>91</v>
      </c>
      <c r="I212" s="39" t="str">
        <f>IF(FRotas[[#This Row],[Placa]]="","",VLOOKUP(FRotas[[#This Row],[Placa]],Veículos!$F:$G,2,0))</f>
        <v>Volvo VM 270</v>
      </c>
      <c r="J212" s="5" t="s">
        <v>74</v>
      </c>
      <c r="K212" s="5" t="s">
        <v>121</v>
      </c>
      <c r="L212" s="5" t="s">
        <v>121</v>
      </c>
      <c r="M212" s="5" t="s">
        <v>70</v>
      </c>
      <c r="N212" s="5">
        <v>1316</v>
      </c>
      <c r="O212" s="24">
        <v>18228</v>
      </c>
      <c r="P212" s="25">
        <v>143</v>
      </c>
      <c r="Q212" s="25">
        <v>976</v>
      </c>
      <c r="R212" s="25">
        <v>6</v>
      </c>
      <c r="S212" s="25">
        <v>60</v>
      </c>
      <c r="T212" s="5" t="s">
        <v>0</v>
      </c>
      <c r="U212" s="5"/>
      <c r="V212" s="41" t="str">
        <f>IF(FRotas[[#This Row],[Placa]]="","",VLOOKUP(FRotas[[#This Row],[Placa]],Veículos!$F:$M,8,0))</f>
        <v>Próprio</v>
      </c>
    </row>
    <row r="213" spans="5:22" ht="14.4" customHeight="1" x14ac:dyDescent="0.35">
      <c r="E213" s="23">
        <v>45536</v>
      </c>
      <c r="F213" s="23" t="s">
        <v>40</v>
      </c>
      <c r="G213" s="23" t="s">
        <v>45</v>
      </c>
      <c r="H213" s="23" t="s">
        <v>92</v>
      </c>
      <c r="I213" s="39" t="str">
        <f>IF(FRotas[[#This Row],[Placa]]="","",VLOOKUP(FRotas[[#This Row],[Placa]],Veículos!$F:$G,2,0))</f>
        <v>Kia Bongo K2500</v>
      </c>
      <c r="J213" s="5" t="s">
        <v>74</v>
      </c>
      <c r="K213" s="5" t="s">
        <v>121</v>
      </c>
      <c r="L213" s="5" t="s">
        <v>121</v>
      </c>
      <c r="M213" s="5" t="s">
        <v>71</v>
      </c>
      <c r="N213" s="5">
        <v>1656</v>
      </c>
      <c r="O213" s="24">
        <v>13377</v>
      </c>
      <c r="P213" s="25">
        <v>654</v>
      </c>
      <c r="Q213" s="25">
        <v>681</v>
      </c>
      <c r="R213" s="25">
        <v>6</v>
      </c>
      <c r="S213" s="25">
        <v>60</v>
      </c>
      <c r="T213" s="5" t="s">
        <v>0</v>
      </c>
      <c r="U213" s="5"/>
      <c r="V213" s="41" t="str">
        <f>IF(FRotas[[#This Row],[Placa]]="","",VLOOKUP(FRotas[[#This Row],[Placa]],Veículos!$F:$M,8,0))</f>
        <v>Terceiro</v>
      </c>
    </row>
    <row r="214" spans="5:22" ht="14.4" customHeight="1" x14ac:dyDescent="0.35">
      <c r="E214" s="23">
        <v>45536</v>
      </c>
      <c r="F214" s="23" t="s">
        <v>40</v>
      </c>
      <c r="G214" s="23" t="s">
        <v>43</v>
      </c>
      <c r="H214" s="23" t="s">
        <v>93</v>
      </c>
      <c r="I214" s="39" t="str">
        <f>IF(FRotas[[#This Row],[Placa]]="","",VLOOKUP(FRotas[[#This Row],[Placa]],Veículos!$F:$G,2,0))</f>
        <v>Sprinter</v>
      </c>
      <c r="J214" s="5" t="s">
        <v>75</v>
      </c>
      <c r="K214" s="5" t="s">
        <v>121</v>
      </c>
      <c r="L214" s="5" t="s">
        <v>121</v>
      </c>
      <c r="M214" s="5" t="s">
        <v>72</v>
      </c>
      <c r="N214" s="5">
        <v>1615</v>
      </c>
      <c r="O214" s="24">
        <v>20724</v>
      </c>
      <c r="P214" s="25">
        <v>19</v>
      </c>
      <c r="Q214" s="25">
        <v>854</v>
      </c>
      <c r="R214" s="25">
        <v>6</v>
      </c>
      <c r="S214" s="25">
        <v>70</v>
      </c>
      <c r="T214" s="5" t="s">
        <v>1</v>
      </c>
      <c r="U214" s="5" t="s">
        <v>132</v>
      </c>
      <c r="V214" s="41" t="str">
        <f>IF(FRotas[[#This Row],[Placa]]="","",VLOOKUP(FRotas[[#This Row],[Placa]],Veículos!$F:$M,8,0))</f>
        <v>Terceiro</v>
      </c>
    </row>
    <row r="215" spans="5:22" ht="14.4" customHeight="1" x14ac:dyDescent="0.35">
      <c r="E215" s="23">
        <v>45536</v>
      </c>
      <c r="F215" s="23" t="s">
        <v>40</v>
      </c>
      <c r="G215" s="23" t="s">
        <v>43</v>
      </c>
      <c r="H215" s="23" t="s">
        <v>94</v>
      </c>
      <c r="I215" s="39" t="str">
        <f>IF(FRotas[[#This Row],[Placa]]="","",VLOOKUP(FRotas[[#This Row],[Placa]],Veículos!$F:$G,2,0))</f>
        <v>Fiorino</v>
      </c>
      <c r="J215" s="5" t="s">
        <v>76</v>
      </c>
      <c r="K215" s="5" t="s">
        <v>122</v>
      </c>
      <c r="L215" s="5" t="s">
        <v>122</v>
      </c>
      <c r="M215" s="5" t="s">
        <v>73</v>
      </c>
      <c r="N215" s="5">
        <v>695</v>
      </c>
      <c r="O215" s="24">
        <v>34428</v>
      </c>
      <c r="P215" s="25">
        <v>2223</v>
      </c>
      <c r="Q215" s="25">
        <v>594</v>
      </c>
      <c r="R215" s="25">
        <v>6</v>
      </c>
      <c r="S215" s="25">
        <v>60</v>
      </c>
      <c r="T215" s="5" t="s">
        <v>1</v>
      </c>
      <c r="U215" s="5" t="s">
        <v>132</v>
      </c>
      <c r="V215" s="41" t="str">
        <f>IF(FRotas[[#This Row],[Placa]]="","",VLOOKUP(FRotas[[#This Row],[Placa]],Veículos!$F:$M,8,0))</f>
        <v>Próprio</v>
      </c>
    </row>
    <row r="216" spans="5:22" ht="14.4" customHeight="1" x14ac:dyDescent="0.35">
      <c r="E216" s="23">
        <v>45536</v>
      </c>
      <c r="F216" s="23" t="s">
        <v>41</v>
      </c>
      <c r="G216" s="23" t="s">
        <v>44</v>
      </c>
      <c r="H216" s="23" t="s">
        <v>95</v>
      </c>
      <c r="I216" s="39" t="str">
        <f>IF(FRotas[[#This Row],[Placa]]="","",VLOOKUP(FRotas[[#This Row],[Placa]],Veículos!$F:$G,2,0))</f>
        <v>Fiat 147</v>
      </c>
      <c r="J216" s="5" t="s">
        <v>77</v>
      </c>
      <c r="K216" s="5" t="s">
        <v>122</v>
      </c>
      <c r="L216" s="5" t="s">
        <v>122</v>
      </c>
      <c r="M216" s="5" t="s">
        <v>71</v>
      </c>
      <c r="N216" s="5">
        <v>916</v>
      </c>
      <c r="O216" s="24">
        <v>11663</v>
      </c>
      <c r="P216" s="25">
        <v>2243</v>
      </c>
      <c r="Q216" s="25">
        <v>495</v>
      </c>
      <c r="R216" s="25">
        <v>6</v>
      </c>
      <c r="S216" s="25">
        <v>50</v>
      </c>
      <c r="T216" s="5" t="s">
        <v>0</v>
      </c>
      <c r="U216" s="5"/>
      <c r="V216" s="41" t="str">
        <f>IF(FRotas[[#This Row],[Placa]]="","",VLOOKUP(FRotas[[#This Row],[Placa]],Veículos!$F:$M,8,0))</f>
        <v>Terceiro</v>
      </c>
    </row>
    <row r="217" spans="5:22" ht="14.4" customHeight="1" x14ac:dyDescent="0.35">
      <c r="E217" s="23">
        <v>45536</v>
      </c>
      <c r="F217" s="23" t="s">
        <v>40</v>
      </c>
      <c r="G217" s="23" t="s">
        <v>43</v>
      </c>
      <c r="H217" s="23" t="s">
        <v>96</v>
      </c>
      <c r="I217" s="39" t="str">
        <f>IF(FRotas[[#This Row],[Placa]]="","",VLOOKUP(FRotas[[#This Row],[Placa]],Veículos!$F:$G,2,0))</f>
        <v>Celta</v>
      </c>
      <c r="J217" s="5" t="s">
        <v>74</v>
      </c>
      <c r="K217" s="5" t="s">
        <v>122</v>
      </c>
      <c r="L217" s="5" t="s">
        <v>122</v>
      </c>
      <c r="M217" s="5" t="s">
        <v>70</v>
      </c>
      <c r="N217" s="5">
        <v>1347</v>
      </c>
      <c r="O217" s="24">
        <v>20100</v>
      </c>
      <c r="P217" s="25">
        <v>2528</v>
      </c>
      <c r="Q217" s="25">
        <v>590</v>
      </c>
      <c r="R217" s="25">
        <v>6</v>
      </c>
      <c r="S217" s="25">
        <v>100</v>
      </c>
      <c r="T217" s="5" t="s">
        <v>0</v>
      </c>
      <c r="U217" s="5"/>
      <c r="V217" s="41" t="str">
        <f>IF(FRotas[[#This Row],[Placa]]="","",VLOOKUP(FRotas[[#This Row],[Placa]],Veículos!$F:$M,8,0))</f>
        <v>Terceiro</v>
      </c>
    </row>
    <row r="218" spans="5:22" ht="14.4" customHeight="1" x14ac:dyDescent="0.35">
      <c r="E218" s="23">
        <v>45536</v>
      </c>
      <c r="F218" s="23" t="s">
        <v>40</v>
      </c>
      <c r="G218" s="23" t="s">
        <v>43</v>
      </c>
      <c r="H218" s="23" t="s">
        <v>97</v>
      </c>
      <c r="I218" s="39" t="str">
        <f>IF(FRotas[[#This Row],[Placa]]="","",VLOOKUP(FRotas[[#This Row],[Placa]],Veículos!$F:$G,2,0))</f>
        <v>Agile</v>
      </c>
      <c r="J218" s="5" t="s">
        <v>74</v>
      </c>
      <c r="K218" s="5" t="s">
        <v>122</v>
      </c>
      <c r="L218" s="5" t="s">
        <v>122</v>
      </c>
      <c r="M218" s="5" t="s">
        <v>71</v>
      </c>
      <c r="N218" s="5">
        <v>1124</v>
      </c>
      <c r="O218" s="24">
        <v>19471</v>
      </c>
      <c r="P218" s="25">
        <v>1368</v>
      </c>
      <c r="Q218" s="25">
        <v>801</v>
      </c>
      <c r="R218" s="25">
        <v>6</v>
      </c>
      <c r="S218" s="25">
        <v>50</v>
      </c>
      <c r="T218" s="5" t="s">
        <v>1</v>
      </c>
      <c r="U218" s="5" t="s">
        <v>134</v>
      </c>
      <c r="V218" s="41" t="str">
        <f>IF(FRotas[[#This Row],[Placa]]="","",VLOOKUP(FRotas[[#This Row],[Placa]],Veículos!$F:$M,8,0))</f>
        <v>Próprio</v>
      </c>
    </row>
    <row r="219" spans="5:22" ht="14.4" customHeight="1" x14ac:dyDescent="0.35">
      <c r="E219" s="23">
        <v>45536</v>
      </c>
      <c r="F219" s="23" t="s">
        <v>42</v>
      </c>
      <c r="G219" s="23" t="s">
        <v>43</v>
      </c>
      <c r="H219" s="23" t="s">
        <v>98</v>
      </c>
      <c r="I219" s="39" t="str">
        <f>IF(FRotas[[#This Row],[Placa]]="","",VLOOKUP(FRotas[[#This Row],[Placa]],Veículos!$F:$G,2,0))</f>
        <v>Civic</v>
      </c>
      <c r="J219" s="5" t="s">
        <v>77</v>
      </c>
      <c r="K219" s="5" t="s">
        <v>123</v>
      </c>
      <c r="L219" s="5" t="s">
        <v>123</v>
      </c>
      <c r="M219" s="5" t="s">
        <v>70</v>
      </c>
      <c r="N219" s="5">
        <v>1318</v>
      </c>
      <c r="O219" s="24">
        <v>13697</v>
      </c>
      <c r="P219" s="25">
        <v>2149</v>
      </c>
      <c r="Q219" s="25">
        <v>846</v>
      </c>
      <c r="R219" s="25">
        <v>6</v>
      </c>
      <c r="S219" s="25">
        <v>50</v>
      </c>
      <c r="T219" s="5" t="s">
        <v>0</v>
      </c>
      <c r="U219" s="5"/>
      <c r="V219" s="41" t="str">
        <f>IF(FRotas[[#This Row],[Placa]]="","",VLOOKUP(FRotas[[#This Row],[Placa]],Veículos!$F:$M,8,0))</f>
        <v>Terceiro</v>
      </c>
    </row>
    <row r="220" spans="5:22" ht="14.4" customHeight="1" x14ac:dyDescent="0.35">
      <c r="E220" s="23">
        <v>45566</v>
      </c>
      <c r="F220" s="23" t="s">
        <v>40</v>
      </c>
      <c r="G220" s="23" t="s">
        <v>44</v>
      </c>
      <c r="H220" s="23" t="s">
        <v>46</v>
      </c>
      <c r="I220" s="39" t="str">
        <f>IF(FRotas[[#This Row],[Placa]]="","",VLOOKUP(FRotas[[#This Row],[Placa]],Veículos!$F:$G,2,0))</f>
        <v>Caminhão 1</v>
      </c>
      <c r="J220" s="5" t="s">
        <v>74</v>
      </c>
      <c r="K220" s="5" t="s">
        <v>121</v>
      </c>
      <c r="L220" s="5" t="s">
        <v>121</v>
      </c>
      <c r="M220" s="5" t="s">
        <v>72</v>
      </c>
      <c r="N220" s="5">
        <v>1138</v>
      </c>
      <c r="O220" s="24">
        <v>27770</v>
      </c>
      <c r="P220" s="25">
        <v>2563</v>
      </c>
      <c r="Q220" s="25">
        <v>564</v>
      </c>
      <c r="R220" s="25">
        <v>6</v>
      </c>
      <c r="S220" s="25">
        <v>50</v>
      </c>
      <c r="T220" s="5" t="s">
        <v>0</v>
      </c>
      <c r="U220" s="5"/>
      <c r="V220" s="41" t="str">
        <f>IF(FRotas[[#This Row],[Placa]]="","",VLOOKUP(FRotas[[#This Row],[Placa]],Veículos!$F:$M,8,0))</f>
        <v>Terceiro</v>
      </c>
    </row>
    <row r="221" spans="5:22" ht="14.4" customHeight="1" x14ac:dyDescent="0.35">
      <c r="E221" s="23">
        <v>45566</v>
      </c>
      <c r="F221" s="23" t="s">
        <v>41</v>
      </c>
      <c r="G221" s="23" t="s">
        <v>43</v>
      </c>
      <c r="H221" s="23" t="s">
        <v>48</v>
      </c>
      <c r="I221" s="39" t="str">
        <f>IF(FRotas[[#This Row],[Placa]]="","",VLOOKUP(FRotas[[#This Row],[Placa]],Veículos!$F:$G,2,0))</f>
        <v>Van</v>
      </c>
      <c r="J221" s="5" t="s">
        <v>75</v>
      </c>
      <c r="K221" s="5" t="s">
        <v>121</v>
      </c>
      <c r="L221" s="5" t="s">
        <v>121</v>
      </c>
      <c r="M221" s="5" t="s">
        <v>70</v>
      </c>
      <c r="N221" s="5">
        <v>1440</v>
      </c>
      <c r="O221" s="24">
        <v>21274</v>
      </c>
      <c r="P221" s="25">
        <v>2783</v>
      </c>
      <c r="Q221" s="25">
        <v>466</v>
      </c>
      <c r="R221" s="25">
        <v>6</v>
      </c>
      <c r="S221" s="25">
        <v>60</v>
      </c>
      <c r="T221" s="5" t="s">
        <v>0</v>
      </c>
      <c r="U221" s="5"/>
      <c r="V221" s="41" t="str">
        <f>IF(FRotas[[#This Row],[Placa]]="","",VLOOKUP(FRotas[[#This Row],[Placa]],Veículos!$F:$M,8,0))</f>
        <v>Próprio</v>
      </c>
    </row>
    <row r="222" spans="5:22" ht="14.4" customHeight="1" x14ac:dyDescent="0.35">
      <c r="E222" s="23">
        <v>45566</v>
      </c>
      <c r="F222" s="23" t="s">
        <v>40</v>
      </c>
      <c r="G222" s="23" t="s">
        <v>43</v>
      </c>
      <c r="H222" s="23" t="s">
        <v>50</v>
      </c>
      <c r="I222" s="39" t="str">
        <f>IF(FRotas[[#This Row],[Placa]]="","",VLOOKUP(FRotas[[#This Row],[Placa]],Veículos!$F:$G,2,0))</f>
        <v>Caminhão 2</v>
      </c>
      <c r="J222" s="5" t="s">
        <v>77</v>
      </c>
      <c r="K222" s="5" t="s">
        <v>121</v>
      </c>
      <c r="L222" s="5" t="s">
        <v>121</v>
      </c>
      <c r="M222" s="5" t="s">
        <v>70</v>
      </c>
      <c r="N222" s="5">
        <v>863</v>
      </c>
      <c r="O222" s="24">
        <v>17752</v>
      </c>
      <c r="P222" s="25">
        <v>138</v>
      </c>
      <c r="Q222" s="25">
        <v>766</v>
      </c>
      <c r="R222" s="25">
        <v>6</v>
      </c>
      <c r="S222" s="25">
        <v>60</v>
      </c>
      <c r="T222" s="5" t="s">
        <v>0</v>
      </c>
      <c r="U222" s="5"/>
      <c r="V222" s="41" t="str">
        <f>IF(FRotas[[#This Row],[Placa]]="","",VLOOKUP(FRotas[[#This Row],[Placa]],Veículos!$F:$M,8,0))</f>
        <v>Terceiro</v>
      </c>
    </row>
    <row r="223" spans="5:22" ht="14.4" customHeight="1" x14ac:dyDescent="0.35">
      <c r="E223" s="23">
        <v>45566</v>
      </c>
      <c r="F223" s="23" t="s">
        <v>40</v>
      </c>
      <c r="G223" s="23" t="s">
        <v>45</v>
      </c>
      <c r="H223" s="23" t="s">
        <v>78</v>
      </c>
      <c r="I223" s="39" t="str">
        <f>IF(FRotas[[#This Row],[Placa]]="","",VLOOKUP(FRotas[[#This Row],[Placa]],Veículos!$F:$G,2,0))</f>
        <v>SAVEIRO</v>
      </c>
      <c r="J223" s="5" t="s">
        <v>74</v>
      </c>
      <c r="K223" s="5" t="s">
        <v>121</v>
      </c>
      <c r="L223" s="5" t="s">
        <v>121</v>
      </c>
      <c r="M223" s="5" t="s">
        <v>73</v>
      </c>
      <c r="N223" s="5">
        <v>1519</v>
      </c>
      <c r="O223" s="24">
        <v>28263</v>
      </c>
      <c r="P223" s="25">
        <v>575</v>
      </c>
      <c r="Q223" s="25">
        <v>249</v>
      </c>
      <c r="R223" s="25">
        <v>6</v>
      </c>
      <c r="S223" s="25">
        <v>70</v>
      </c>
      <c r="T223" s="5" t="s">
        <v>1</v>
      </c>
      <c r="U223" s="5" t="s">
        <v>132</v>
      </c>
      <c r="V223" s="41" t="str">
        <f>IF(FRotas[[#This Row],[Placa]]="","",VLOOKUP(FRotas[[#This Row],[Placa]],Veículos!$F:$M,8,0))</f>
        <v>Terceiro</v>
      </c>
    </row>
    <row r="224" spans="5:22" ht="14.4" customHeight="1" x14ac:dyDescent="0.35">
      <c r="E224" s="23">
        <v>45627</v>
      </c>
      <c r="F224" s="23" t="s">
        <v>40</v>
      </c>
      <c r="G224" s="23" t="s">
        <v>43</v>
      </c>
      <c r="H224" s="23" t="s">
        <v>79</v>
      </c>
      <c r="I224" s="39" t="str">
        <f>IF(FRotas[[#This Row],[Placa]]="","",VLOOKUP(FRotas[[#This Row],[Placa]],Veículos!$F:$G,2,0))</f>
        <v>STRADA</v>
      </c>
      <c r="J224" s="5" t="s">
        <v>74</v>
      </c>
      <c r="K224" s="5" t="s">
        <v>121</v>
      </c>
      <c r="L224" s="5" t="s">
        <v>121</v>
      </c>
      <c r="M224" s="5" t="s">
        <v>70</v>
      </c>
      <c r="N224" s="5">
        <v>1481</v>
      </c>
      <c r="O224" s="24">
        <v>8603</v>
      </c>
      <c r="P224" s="25">
        <v>2181</v>
      </c>
      <c r="Q224" s="25">
        <v>354</v>
      </c>
      <c r="R224" s="25">
        <v>6</v>
      </c>
      <c r="S224" s="25">
        <v>60</v>
      </c>
      <c r="T224" s="5" t="s">
        <v>1</v>
      </c>
      <c r="U224" s="5" t="s">
        <v>134</v>
      </c>
      <c r="V224" s="41" t="str">
        <f>IF(FRotas[[#This Row],[Placa]]="","",VLOOKUP(FRotas[[#This Row],[Placa]],Veículos!$F:$M,8,0))</f>
        <v>Próprio</v>
      </c>
    </row>
    <row r="225" spans="5:22" ht="14.4" customHeight="1" x14ac:dyDescent="0.35">
      <c r="E225" s="23">
        <v>45566</v>
      </c>
      <c r="F225" s="23" t="s">
        <v>41</v>
      </c>
      <c r="G225" s="23" t="s">
        <v>43</v>
      </c>
      <c r="H225" s="23" t="s">
        <v>80</v>
      </c>
      <c r="I225" s="39" t="str">
        <f>IF(FRotas[[#This Row],[Placa]]="","",VLOOKUP(FRotas[[#This Row],[Placa]],Veículos!$F:$G,2,0))</f>
        <v>CAMINHÃO</v>
      </c>
      <c r="J225" s="5" t="s">
        <v>75</v>
      </c>
      <c r="K225" s="5" t="s">
        <v>121</v>
      </c>
      <c r="L225" s="5" t="s">
        <v>121</v>
      </c>
      <c r="M225" s="5" t="s">
        <v>70</v>
      </c>
      <c r="N225" s="5">
        <v>1567</v>
      </c>
      <c r="O225" s="24">
        <v>27360</v>
      </c>
      <c r="P225" s="25">
        <v>1948</v>
      </c>
      <c r="Q225" s="25">
        <v>515</v>
      </c>
      <c r="R225" s="25">
        <v>6</v>
      </c>
      <c r="S225" s="25">
        <v>50</v>
      </c>
      <c r="T225" s="5" t="s">
        <v>0</v>
      </c>
      <c r="U225" s="5"/>
      <c r="V225" s="41" t="str">
        <f>IF(FRotas[[#This Row],[Placa]]="","",VLOOKUP(FRotas[[#This Row],[Placa]],Veículos!$F:$M,8,0))</f>
        <v>Terceiro</v>
      </c>
    </row>
    <row r="226" spans="5:22" ht="14.4" customHeight="1" x14ac:dyDescent="0.35">
      <c r="E226" s="23">
        <v>45566</v>
      </c>
      <c r="F226" s="23" t="s">
        <v>40</v>
      </c>
      <c r="G226" s="23" t="s">
        <v>44</v>
      </c>
      <c r="H226" s="23" t="s">
        <v>81</v>
      </c>
      <c r="I226" s="39" t="str">
        <f>IF(FRotas[[#This Row],[Placa]]="","",VLOOKUP(FRotas[[#This Row],[Placa]],Veículos!$F:$G,2,0))</f>
        <v>Kombi</v>
      </c>
      <c r="J226" s="5" t="s">
        <v>76</v>
      </c>
      <c r="K226" s="5" t="s">
        <v>121</v>
      </c>
      <c r="L226" s="5" t="s">
        <v>121</v>
      </c>
      <c r="M226" s="5" t="s">
        <v>71</v>
      </c>
      <c r="N226" s="5">
        <v>847</v>
      </c>
      <c r="O226" s="24">
        <v>12359</v>
      </c>
      <c r="P226" s="25">
        <v>1044</v>
      </c>
      <c r="Q226" s="25">
        <v>960</v>
      </c>
      <c r="R226" s="25">
        <v>6</v>
      </c>
      <c r="S226" s="25">
        <v>100</v>
      </c>
      <c r="T226" s="5" t="s">
        <v>0</v>
      </c>
      <c r="U226" s="5"/>
      <c r="V226" s="41" t="str">
        <f>IF(FRotas[[#This Row],[Placa]]="","",VLOOKUP(FRotas[[#This Row],[Placa]],Veículos!$F:$M,8,0))</f>
        <v>Terceiro</v>
      </c>
    </row>
    <row r="227" spans="5:22" ht="14.4" customHeight="1" x14ac:dyDescent="0.35">
      <c r="E227" s="23">
        <v>45566</v>
      </c>
      <c r="F227" s="23" t="s">
        <v>40</v>
      </c>
      <c r="G227" s="23" t="s">
        <v>43</v>
      </c>
      <c r="H227" s="23" t="s">
        <v>82</v>
      </c>
      <c r="I227" s="39" t="str">
        <f>IF(FRotas[[#This Row],[Placa]]="","",VLOOKUP(FRotas[[#This Row],[Placa]],Veículos!$F:$G,2,0))</f>
        <v>Golf</v>
      </c>
      <c r="J227" s="5" t="s">
        <v>77</v>
      </c>
      <c r="K227" s="5" t="s">
        <v>121</v>
      </c>
      <c r="L227" s="5" t="s">
        <v>121</v>
      </c>
      <c r="M227" s="5" t="s">
        <v>72</v>
      </c>
      <c r="N227" s="5">
        <v>720</v>
      </c>
      <c r="O227" s="24">
        <v>21873</v>
      </c>
      <c r="P227" s="25">
        <v>2300</v>
      </c>
      <c r="Q227" s="25">
        <v>893</v>
      </c>
      <c r="R227" s="25">
        <v>6</v>
      </c>
      <c r="S227" s="25">
        <v>50</v>
      </c>
      <c r="T227" s="5" t="s">
        <v>1</v>
      </c>
      <c r="U227" s="5" t="s">
        <v>134</v>
      </c>
      <c r="V227" s="41" t="str">
        <f>IF(FRotas[[#This Row],[Placa]]="","",VLOOKUP(FRotas[[#This Row],[Placa]],Veículos!$F:$M,8,0))</f>
        <v>Próprio</v>
      </c>
    </row>
    <row r="228" spans="5:22" ht="14.4" customHeight="1" x14ac:dyDescent="0.35">
      <c r="E228" s="23">
        <v>45566</v>
      </c>
      <c r="F228" s="23" t="s">
        <v>42</v>
      </c>
      <c r="G228" s="23" t="s">
        <v>43</v>
      </c>
      <c r="H228" s="23" t="s">
        <v>83</v>
      </c>
      <c r="I228" s="39" t="str">
        <f>IF(FRotas[[#This Row],[Placa]]="","",VLOOKUP(FRotas[[#This Row],[Placa]],Veículos!$F:$G,2,0))</f>
        <v>Furgão</v>
      </c>
      <c r="J228" s="5" t="s">
        <v>74</v>
      </c>
      <c r="K228" s="5" t="s">
        <v>121</v>
      </c>
      <c r="L228" s="5" t="s">
        <v>121</v>
      </c>
      <c r="M228" s="5" t="s">
        <v>73</v>
      </c>
      <c r="N228" s="5">
        <v>1133</v>
      </c>
      <c r="O228" s="24">
        <v>23267</v>
      </c>
      <c r="P228" s="25">
        <v>2654</v>
      </c>
      <c r="Q228" s="25">
        <v>851</v>
      </c>
      <c r="R228" s="25">
        <v>6</v>
      </c>
      <c r="S228" s="25">
        <v>50</v>
      </c>
      <c r="T228" s="5" t="s">
        <v>0</v>
      </c>
      <c r="U228" s="5"/>
      <c r="V228" s="41" t="str">
        <f>IF(FRotas[[#This Row],[Placa]]="","",VLOOKUP(FRotas[[#This Row],[Placa]],Veículos!$F:$M,8,0))</f>
        <v>Terceiro</v>
      </c>
    </row>
    <row r="229" spans="5:22" ht="14.4" customHeight="1" x14ac:dyDescent="0.35">
      <c r="E229" s="23">
        <v>45566</v>
      </c>
      <c r="F229" s="23" t="s">
        <v>40</v>
      </c>
      <c r="G229" s="23" t="s">
        <v>43</v>
      </c>
      <c r="H229" s="23" t="s">
        <v>84</v>
      </c>
      <c r="I229" s="39" t="str">
        <f>IF(FRotas[[#This Row],[Placa]]="","",VLOOKUP(FRotas[[#This Row],[Placa]],Veículos!$F:$G,2,0))</f>
        <v>Caminhão Baú</v>
      </c>
      <c r="J229" s="5" t="s">
        <v>74</v>
      </c>
      <c r="K229" s="5" t="s">
        <v>121</v>
      </c>
      <c r="L229" s="5" t="s">
        <v>121</v>
      </c>
      <c r="M229" s="5" t="s">
        <v>70</v>
      </c>
      <c r="N229" s="5">
        <v>664</v>
      </c>
      <c r="O229" s="24">
        <v>31996</v>
      </c>
      <c r="P229" s="25">
        <v>755</v>
      </c>
      <c r="Q229" s="25">
        <v>265</v>
      </c>
      <c r="R229" s="25">
        <v>6</v>
      </c>
      <c r="S229" s="25">
        <v>50</v>
      </c>
      <c r="T229" s="5" t="s">
        <v>0</v>
      </c>
      <c r="U229" s="5"/>
      <c r="V229" s="41" t="str">
        <f>IF(FRotas[[#This Row],[Placa]]="","",VLOOKUP(FRotas[[#This Row],[Placa]],Veículos!$F:$M,8,0))</f>
        <v>Terceiro</v>
      </c>
    </row>
    <row r="230" spans="5:22" ht="14.4" customHeight="1" x14ac:dyDescent="0.35">
      <c r="E230" s="23">
        <v>45566</v>
      </c>
      <c r="F230" s="23" t="s">
        <v>41</v>
      </c>
      <c r="G230" s="23" t="s">
        <v>44</v>
      </c>
      <c r="H230" s="23" t="s">
        <v>85</v>
      </c>
      <c r="I230" s="39" t="str">
        <f>IF(FRotas[[#This Row],[Placa]]="","",VLOOKUP(FRotas[[#This Row],[Placa]],Veículos!$F:$G,2,0))</f>
        <v>Caminhão tanque</v>
      </c>
      <c r="J230" s="5" t="s">
        <v>77</v>
      </c>
      <c r="K230" s="5" t="s">
        <v>121</v>
      </c>
      <c r="L230" s="5" t="s">
        <v>121</v>
      </c>
      <c r="M230" s="5" t="s">
        <v>71</v>
      </c>
      <c r="N230" s="5">
        <v>1469</v>
      </c>
      <c r="O230" s="24">
        <v>32899</v>
      </c>
      <c r="P230" s="25">
        <v>678</v>
      </c>
      <c r="Q230" s="25">
        <v>480</v>
      </c>
      <c r="R230" s="25">
        <v>6</v>
      </c>
      <c r="S230" s="25">
        <v>60</v>
      </c>
      <c r="T230" s="5" t="s">
        <v>0</v>
      </c>
      <c r="U230" s="5"/>
      <c r="V230" s="41" t="str">
        <f>IF(FRotas[[#This Row],[Placa]]="","",VLOOKUP(FRotas[[#This Row],[Placa]],Veículos!$F:$M,8,0))</f>
        <v>Próprio</v>
      </c>
    </row>
    <row r="231" spans="5:22" ht="14.4" customHeight="1" x14ac:dyDescent="0.35">
      <c r="E231" s="23">
        <v>45566</v>
      </c>
      <c r="F231" s="23" t="s">
        <v>40</v>
      </c>
      <c r="G231" s="23" t="s">
        <v>43</v>
      </c>
      <c r="H231" s="23" t="s">
        <v>86</v>
      </c>
      <c r="I231" s="39" t="str">
        <f>IF(FRotas[[#This Row],[Placa]]="","",VLOOKUP(FRotas[[#This Row],[Placa]],Veículos!$F:$G,2,0))</f>
        <v>Saveiro 2</v>
      </c>
      <c r="J231" s="5" t="s">
        <v>74</v>
      </c>
      <c r="K231" s="5" t="s">
        <v>121</v>
      </c>
      <c r="L231" s="5" t="s">
        <v>121</v>
      </c>
      <c r="M231" s="5" t="s">
        <v>72</v>
      </c>
      <c r="N231" s="5">
        <v>1122</v>
      </c>
      <c r="O231" s="24">
        <v>19132</v>
      </c>
      <c r="P231" s="25">
        <v>862</v>
      </c>
      <c r="Q231" s="25">
        <v>228</v>
      </c>
      <c r="R231" s="25">
        <v>6</v>
      </c>
      <c r="S231" s="25">
        <v>60</v>
      </c>
      <c r="T231" s="5" t="s">
        <v>0</v>
      </c>
      <c r="U231" s="5"/>
      <c r="V231" s="41" t="str">
        <f>IF(FRotas[[#This Row],[Placa]]="","",VLOOKUP(FRotas[[#This Row],[Placa]],Veículos!$F:$M,8,0))</f>
        <v>Terceiro</v>
      </c>
    </row>
    <row r="232" spans="5:22" ht="14.4" customHeight="1" x14ac:dyDescent="0.35">
      <c r="E232" s="23">
        <v>45566</v>
      </c>
      <c r="F232" s="23" t="s">
        <v>40</v>
      </c>
      <c r="G232" s="23" t="s">
        <v>43</v>
      </c>
      <c r="H232" s="23" t="s">
        <v>87</v>
      </c>
      <c r="I232" s="39" t="str">
        <f>IF(FRotas[[#This Row],[Placa]]="","",VLOOKUP(FRotas[[#This Row],[Placa]],Veículos!$F:$G,2,0))</f>
        <v>Montana</v>
      </c>
      <c r="J232" s="5" t="s">
        <v>75</v>
      </c>
      <c r="K232" s="5" t="s">
        <v>121</v>
      </c>
      <c r="L232" s="5" t="s">
        <v>121</v>
      </c>
      <c r="M232" s="5" t="s">
        <v>73</v>
      </c>
      <c r="N232" s="5">
        <v>789</v>
      </c>
      <c r="O232" s="24">
        <v>30994</v>
      </c>
      <c r="P232" s="25">
        <v>2147</v>
      </c>
      <c r="Q232" s="25">
        <v>762</v>
      </c>
      <c r="R232" s="25">
        <v>6</v>
      </c>
      <c r="S232" s="25">
        <v>70</v>
      </c>
      <c r="T232" s="5" t="s">
        <v>1</v>
      </c>
      <c r="U232" s="5" t="s">
        <v>134</v>
      </c>
      <c r="V232" s="41" t="str">
        <f>IF(FRotas[[#This Row],[Placa]]="","",VLOOKUP(FRotas[[#This Row],[Placa]],Veículos!$F:$M,8,0))</f>
        <v>Terceiro</v>
      </c>
    </row>
    <row r="233" spans="5:22" ht="14.4" customHeight="1" x14ac:dyDescent="0.35">
      <c r="E233" s="23">
        <v>45566</v>
      </c>
      <c r="F233" s="23" t="s">
        <v>40</v>
      </c>
      <c r="G233" s="23" t="s">
        <v>45</v>
      </c>
      <c r="H233" s="23" t="s">
        <v>88</v>
      </c>
      <c r="I233" s="39" t="str">
        <f>IF(FRotas[[#This Row],[Placa]]="","",VLOOKUP(FRotas[[#This Row],[Placa]],Veículos!$F:$G,2,0))</f>
        <v>Kangoo Van</v>
      </c>
      <c r="J233" s="5" t="s">
        <v>77</v>
      </c>
      <c r="K233" s="5" t="s">
        <v>121</v>
      </c>
      <c r="L233" s="5" t="s">
        <v>121</v>
      </c>
      <c r="M233" s="5" t="s">
        <v>71</v>
      </c>
      <c r="N233" s="5">
        <v>953</v>
      </c>
      <c r="O233" s="24">
        <v>28103</v>
      </c>
      <c r="P233" s="25">
        <v>1553</v>
      </c>
      <c r="Q233" s="25">
        <v>896</v>
      </c>
      <c r="R233" s="25">
        <v>6</v>
      </c>
      <c r="S233" s="25">
        <v>60</v>
      </c>
      <c r="T233" s="5" t="s">
        <v>1</v>
      </c>
      <c r="U233" s="5" t="s">
        <v>134</v>
      </c>
      <c r="V233" s="41" t="str">
        <f>IF(FRotas[[#This Row],[Placa]]="","",VLOOKUP(FRotas[[#This Row],[Placa]],Veículos!$F:$M,8,0))</f>
        <v>Próprio</v>
      </c>
    </row>
    <row r="234" spans="5:22" ht="14.4" customHeight="1" x14ac:dyDescent="0.35">
      <c r="E234" s="23">
        <v>45566</v>
      </c>
      <c r="F234" s="23" t="s">
        <v>41</v>
      </c>
      <c r="G234" s="23" t="s">
        <v>43</v>
      </c>
      <c r="H234" s="23" t="s">
        <v>89</v>
      </c>
      <c r="I234" s="39" t="str">
        <f>IF(FRotas[[#This Row],[Placa]]="","",VLOOKUP(FRotas[[#This Row],[Placa]],Veículos!$F:$G,2,0))</f>
        <v>Hyundai HR</v>
      </c>
      <c r="J234" s="5" t="s">
        <v>74</v>
      </c>
      <c r="K234" s="5" t="s">
        <v>121</v>
      </c>
      <c r="L234" s="5" t="s">
        <v>121</v>
      </c>
      <c r="M234" s="5" t="s">
        <v>70</v>
      </c>
      <c r="N234" s="5">
        <v>1307</v>
      </c>
      <c r="O234" s="24">
        <v>18405</v>
      </c>
      <c r="P234" s="25">
        <v>2794</v>
      </c>
      <c r="Q234" s="25">
        <v>395</v>
      </c>
      <c r="R234" s="25">
        <v>6</v>
      </c>
      <c r="S234" s="25">
        <v>50</v>
      </c>
      <c r="T234" s="5" t="s">
        <v>0</v>
      </c>
      <c r="U234" s="5"/>
      <c r="V234" s="41" t="str">
        <f>IF(FRotas[[#This Row],[Placa]]="","",VLOOKUP(FRotas[[#This Row],[Placa]],Veículos!$F:$M,8,0))</f>
        <v>Terceiro</v>
      </c>
    </row>
    <row r="235" spans="5:22" ht="14.4" customHeight="1" x14ac:dyDescent="0.35">
      <c r="E235" s="23">
        <v>45566</v>
      </c>
      <c r="F235" s="23" t="s">
        <v>40</v>
      </c>
      <c r="G235" s="23" t="s">
        <v>43</v>
      </c>
      <c r="H235" s="23" t="s">
        <v>90</v>
      </c>
      <c r="I235" s="39" t="str">
        <f>IF(FRotas[[#This Row],[Placa]]="","",VLOOKUP(FRotas[[#This Row],[Placa]],Veículos!$F:$G,2,0))</f>
        <v>Scania P320</v>
      </c>
      <c r="J235" s="5" t="s">
        <v>74</v>
      </c>
      <c r="K235" s="5" t="s">
        <v>121</v>
      </c>
      <c r="L235" s="5" t="s">
        <v>121</v>
      </c>
      <c r="M235" s="5" t="s">
        <v>71</v>
      </c>
      <c r="N235" s="5">
        <v>1048</v>
      </c>
      <c r="O235" s="24">
        <v>28155</v>
      </c>
      <c r="P235" s="25">
        <v>2500</v>
      </c>
      <c r="Q235" s="25">
        <v>803</v>
      </c>
      <c r="R235" s="25">
        <v>6</v>
      </c>
      <c r="S235" s="25">
        <v>100</v>
      </c>
      <c r="T235" s="5" t="s">
        <v>0</v>
      </c>
      <c r="U235" s="5"/>
      <c r="V235" s="41" t="str">
        <f>IF(FRotas[[#This Row],[Placa]]="","",VLOOKUP(FRotas[[#This Row],[Placa]],Veículos!$F:$M,8,0))</f>
        <v>Terceiro</v>
      </c>
    </row>
    <row r="236" spans="5:22" ht="14.4" customHeight="1" x14ac:dyDescent="0.35">
      <c r="E236" s="23">
        <v>45566</v>
      </c>
      <c r="F236" s="23" t="s">
        <v>40</v>
      </c>
      <c r="G236" s="23" t="s">
        <v>44</v>
      </c>
      <c r="H236" s="23" t="s">
        <v>91</v>
      </c>
      <c r="I236" s="39" t="str">
        <f>IF(FRotas[[#This Row],[Placa]]="","",VLOOKUP(FRotas[[#This Row],[Placa]],Veículos!$F:$G,2,0))</f>
        <v>Volvo VM 270</v>
      </c>
      <c r="J236" s="5" t="s">
        <v>75</v>
      </c>
      <c r="K236" s="5" t="s">
        <v>121</v>
      </c>
      <c r="L236" s="5" t="s">
        <v>121</v>
      </c>
      <c r="M236" s="5" t="s">
        <v>70</v>
      </c>
      <c r="N236" s="5">
        <v>1320</v>
      </c>
      <c r="O236" s="24">
        <v>6077</v>
      </c>
      <c r="P236" s="25">
        <v>2190</v>
      </c>
      <c r="Q236" s="25">
        <v>845</v>
      </c>
      <c r="R236" s="25">
        <v>6</v>
      </c>
      <c r="S236" s="25">
        <v>50</v>
      </c>
      <c r="T236" s="5" t="s">
        <v>1</v>
      </c>
      <c r="U236" s="5" t="s">
        <v>134</v>
      </c>
      <c r="V236" s="41" t="str">
        <f>IF(FRotas[[#This Row],[Placa]]="","",VLOOKUP(FRotas[[#This Row],[Placa]],Veículos!$F:$M,8,0))</f>
        <v>Próprio</v>
      </c>
    </row>
    <row r="237" spans="5:22" ht="14.4" customHeight="1" x14ac:dyDescent="0.35">
      <c r="E237" s="23">
        <v>45566</v>
      </c>
      <c r="F237" s="23" t="s">
        <v>42</v>
      </c>
      <c r="G237" s="23" t="s">
        <v>43</v>
      </c>
      <c r="H237" s="23" t="s">
        <v>92</v>
      </c>
      <c r="I237" s="39" t="str">
        <f>IF(FRotas[[#This Row],[Placa]]="","",VLOOKUP(FRotas[[#This Row],[Placa]],Veículos!$F:$G,2,0))</f>
        <v>Kia Bongo K2500</v>
      </c>
      <c r="J237" s="5" t="s">
        <v>76</v>
      </c>
      <c r="K237" s="5" t="s">
        <v>121</v>
      </c>
      <c r="L237" s="5" t="s">
        <v>121</v>
      </c>
      <c r="M237" s="5" t="s">
        <v>72</v>
      </c>
      <c r="N237" s="5">
        <v>1168</v>
      </c>
      <c r="O237" s="24">
        <v>4603</v>
      </c>
      <c r="P237" s="25">
        <v>1852</v>
      </c>
      <c r="Q237" s="25">
        <v>627</v>
      </c>
      <c r="R237" s="25">
        <v>6</v>
      </c>
      <c r="S237" s="25">
        <v>50</v>
      </c>
      <c r="T237" s="5" t="s">
        <v>0</v>
      </c>
      <c r="U237" s="5"/>
      <c r="V237" s="41" t="str">
        <f>IF(FRotas[[#This Row],[Placa]]="","",VLOOKUP(FRotas[[#This Row],[Placa]],Veículos!$F:$M,8,0))</f>
        <v>Terceiro</v>
      </c>
    </row>
    <row r="238" spans="5:22" ht="14.4" customHeight="1" x14ac:dyDescent="0.35">
      <c r="E238" s="23">
        <v>45566</v>
      </c>
      <c r="F238" s="23" t="s">
        <v>40</v>
      </c>
      <c r="G238" s="23" t="s">
        <v>43</v>
      </c>
      <c r="H238" s="23" t="s">
        <v>93</v>
      </c>
      <c r="I238" s="39" t="str">
        <f>IF(FRotas[[#This Row],[Placa]]="","",VLOOKUP(FRotas[[#This Row],[Placa]],Veículos!$F:$G,2,0))</f>
        <v>Sprinter</v>
      </c>
      <c r="J238" s="5" t="s">
        <v>77</v>
      </c>
      <c r="K238" s="5" t="s">
        <v>121</v>
      </c>
      <c r="L238" s="5" t="s">
        <v>121</v>
      </c>
      <c r="M238" s="5" t="s">
        <v>70</v>
      </c>
      <c r="N238" s="5">
        <v>944</v>
      </c>
      <c r="O238" s="24">
        <v>34980</v>
      </c>
      <c r="P238" s="25">
        <v>1111</v>
      </c>
      <c r="Q238" s="25">
        <v>941</v>
      </c>
      <c r="R238" s="25">
        <v>6</v>
      </c>
      <c r="S238" s="25">
        <v>50</v>
      </c>
      <c r="T238" s="5" t="s">
        <v>0</v>
      </c>
      <c r="U238" s="5"/>
      <c r="V238" s="41" t="str">
        <f>IF(FRotas[[#This Row],[Placa]]="","",VLOOKUP(FRotas[[#This Row],[Placa]],Veículos!$F:$M,8,0))</f>
        <v>Terceiro</v>
      </c>
    </row>
    <row r="239" spans="5:22" ht="14.4" customHeight="1" x14ac:dyDescent="0.35">
      <c r="E239" s="23">
        <v>45566</v>
      </c>
      <c r="F239" s="23" t="s">
        <v>41</v>
      </c>
      <c r="G239" s="23" t="s">
        <v>43</v>
      </c>
      <c r="H239" s="23" t="s">
        <v>94</v>
      </c>
      <c r="I239" s="39" t="str">
        <f>IF(FRotas[[#This Row],[Placa]]="","",VLOOKUP(FRotas[[#This Row],[Placa]],Veículos!$F:$G,2,0))</f>
        <v>Fiorino</v>
      </c>
      <c r="J239" s="5" t="s">
        <v>74</v>
      </c>
      <c r="K239" s="5" t="s">
        <v>122</v>
      </c>
      <c r="L239" s="5" t="s">
        <v>122</v>
      </c>
      <c r="M239" s="5" t="s">
        <v>70</v>
      </c>
      <c r="N239" s="5">
        <v>885</v>
      </c>
      <c r="O239" s="24">
        <v>7284</v>
      </c>
      <c r="P239" s="25">
        <v>1778</v>
      </c>
      <c r="Q239" s="25">
        <v>674</v>
      </c>
      <c r="R239" s="25">
        <v>6</v>
      </c>
      <c r="S239" s="25">
        <v>60</v>
      </c>
      <c r="T239" s="5" t="s">
        <v>0</v>
      </c>
      <c r="U239" s="5"/>
      <c r="V239" s="41" t="str">
        <f>IF(FRotas[[#This Row],[Placa]]="","",VLOOKUP(FRotas[[#This Row],[Placa]],Veículos!$F:$M,8,0))</f>
        <v>Próprio</v>
      </c>
    </row>
    <row r="240" spans="5:22" ht="14.4" customHeight="1" x14ac:dyDescent="0.35">
      <c r="E240" s="23">
        <v>45566</v>
      </c>
      <c r="F240" s="23" t="s">
        <v>40</v>
      </c>
      <c r="G240" s="23" t="s">
        <v>44</v>
      </c>
      <c r="H240" s="23" t="s">
        <v>95</v>
      </c>
      <c r="I240" s="39" t="str">
        <f>IF(FRotas[[#This Row],[Placa]]="","",VLOOKUP(FRotas[[#This Row],[Placa]],Veículos!$F:$G,2,0))</f>
        <v>Fiat 147</v>
      </c>
      <c r="J240" s="5" t="s">
        <v>74</v>
      </c>
      <c r="K240" s="5" t="s">
        <v>122</v>
      </c>
      <c r="L240" s="5" t="s">
        <v>122</v>
      </c>
      <c r="M240" s="5" t="s">
        <v>73</v>
      </c>
      <c r="N240" s="5">
        <v>1560</v>
      </c>
      <c r="O240" s="24">
        <v>20330</v>
      </c>
      <c r="P240" s="25">
        <v>1999</v>
      </c>
      <c r="Q240" s="25">
        <v>339</v>
      </c>
      <c r="R240" s="25">
        <v>6</v>
      </c>
      <c r="S240" s="25">
        <v>60</v>
      </c>
      <c r="T240" s="5" t="s">
        <v>0</v>
      </c>
      <c r="U240" s="5"/>
      <c r="V240" s="41" t="str">
        <f>IF(FRotas[[#This Row],[Placa]]="","",VLOOKUP(FRotas[[#This Row],[Placa]],Veículos!$F:$M,8,0))</f>
        <v>Terceiro</v>
      </c>
    </row>
    <row r="241" spans="5:22" ht="14.4" customHeight="1" x14ac:dyDescent="0.35">
      <c r="E241" s="23">
        <v>45566</v>
      </c>
      <c r="F241" s="23" t="s">
        <v>40</v>
      </c>
      <c r="G241" s="23" t="s">
        <v>43</v>
      </c>
      <c r="H241" s="23" t="s">
        <v>96</v>
      </c>
      <c r="I241" s="39" t="str">
        <f>IF(FRotas[[#This Row],[Placa]]="","",VLOOKUP(FRotas[[#This Row],[Placa]],Veículos!$F:$G,2,0))</f>
        <v>Celta</v>
      </c>
      <c r="J241" s="5" t="s">
        <v>77</v>
      </c>
      <c r="K241" s="5" t="s">
        <v>122</v>
      </c>
      <c r="L241" s="5" t="s">
        <v>122</v>
      </c>
      <c r="M241" s="5" t="s">
        <v>70</v>
      </c>
      <c r="N241" s="5">
        <v>1189</v>
      </c>
      <c r="O241" s="24">
        <v>23489</v>
      </c>
      <c r="P241" s="25">
        <v>1065</v>
      </c>
      <c r="Q241" s="25">
        <v>688</v>
      </c>
      <c r="R241" s="25">
        <v>6</v>
      </c>
      <c r="S241" s="25">
        <v>70</v>
      </c>
      <c r="T241" s="5" t="s">
        <v>1</v>
      </c>
      <c r="U241" s="5" t="s">
        <v>132</v>
      </c>
      <c r="V241" s="41" t="str">
        <f>IF(FRotas[[#This Row],[Placa]]="","",VLOOKUP(FRotas[[#This Row],[Placa]],Veículos!$F:$M,8,0))</f>
        <v>Terceiro</v>
      </c>
    </row>
    <row r="242" spans="5:22" ht="14.4" customHeight="1" x14ac:dyDescent="0.35">
      <c r="E242" s="23">
        <v>45566</v>
      </c>
      <c r="F242" s="23" t="s">
        <v>40</v>
      </c>
      <c r="G242" s="23" t="s">
        <v>43</v>
      </c>
      <c r="H242" s="23" t="s">
        <v>97</v>
      </c>
      <c r="I242" s="39" t="str">
        <f>IF(FRotas[[#This Row],[Placa]]="","",VLOOKUP(FRotas[[#This Row],[Placa]],Veículos!$F:$G,2,0))</f>
        <v>Agile</v>
      </c>
      <c r="J242" s="5" t="s">
        <v>74</v>
      </c>
      <c r="K242" s="5" t="s">
        <v>122</v>
      </c>
      <c r="L242" s="5" t="s">
        <v>122</v>
      </c>
      <c r="M242" s="5" t="s">
        <v>70</v>
      </c>
      <c r="N242" s="5">
        <v>1424</v>
      </c>
      <c r="O242" s="24">
        <v>32292</v>
      </c>
      <c r="P242" s="25">
        <v>1142</v>
      </c>
      <c r="Q242" s="25">
        <v>951</v>
      </c>
      <c r="R242" s="25">
        <v>6</v>
      </c>
      <c r="S242" s="25">
        <v>60</v>
      </c>
      <c r="T242" s="5" t="s">
        <v>1</v>
      </c>
      <c r="U242" s="5" t="s">
        <v>132</v>
      </c>
      <c r="V242" s="41" t="str">
        <f>IF(FRotas[[#This Row],[Placa]]="","",VLOOKUP(FRotas[[#This Row],[Placa]],Veículos!$F:$M,8,0))</f>
        <v>Próprio</v>
      </c>
    </row>
    <row r="243" spans="5:22" ht="14.4" customHeight="1" x14ac:dyDescent="0.35">
      <c r="E243" s="23">
        <v>45566</v>
      </c>
      <c r="F243" s="23" t="s">
        <v>41</v>
      </c>
      <c r="G243" s="23" t="s">
        <v>45</v>
      </c>
      <c r="H243" s="23" t="s">
        <v>98</v>
      </c>
      <c r="I243" s="39" t="str">
        <f>IF(FRotas[[#This Row],[Placa]]="","",VLOOKUP(FRotas[[#This Row],[Placa]],Veículos!$F:$G,2,0))</f>
        <v>Civic</v>
      </c>
      <c r="J243" s="5" t="s">
        <v>75</v>
      </c>
      <c r="K243" s="5" t="s">
        <v>123</v>
      </c>
      <c r="L243" s="5" t="s">
        <v>123</v>
      </c>
      <c r="M243" s="5" t="s">
        <v>71</v>
      </c>
      <c r="N243" s="5">
        <v>1366</v>
      </c>
      <c r="O243" s="24">
        <v>13755</v>
      </c>
      <c r="P243" s="25">
        <v>653</v>
      </c>
      <c r="Q243" s="25">
        <v>993</v>
      </c>
      <c r="R243" s="25">
        <v>6</v>
      </c>
      <c r="S243" s="25">
        <v>50</v>
      </c>
      <c r="T243" s="5" t="s">
        <v>0</v>
      </c>
      <c r="U243" s="5"/>
      <c r="V243" s="41" t="str">
        <f>IF(FRotas[[#This Row],[Placa]]="","",VLOOKUP(FRotas[[#This Row],[Placa]],Veículos!$F:$M,8,0))</f>
        <v>Terceiro</v>
      </c>
    </row>
    <row r="244" spans="5:22" ht="14.4" customHeight="1" x14ac:dyDescent="0.35">
      <c r="E244" s="23">
        <v>45597</v>
      </c>
      <c r="F244" s="23" t="s">
        <v>40</v>
      </c>
      <c r="G244" s="23" t="s">
        <v>43</v>
      </c>
      <c r="H244" s="23" t="s">
        <v>46</v>
      </c>
      <c r="I244" s="39" t="str">
        <f>IF(FRotas[[#This Row],[Placa]]="","",VLOOKUP(FRotas[[#This Row],[Placa]],Veículos!$F:$G,2,0))</f>
        <v>Caminhão 1</v>
      </c>
      <c r="J244" s="5" t="s">
        <v>77</v>
      </c>
      <c r="K244" s="5" t="s">
        <v>121</v>
      </c>
      <c r="L244" s="5" t="s">
        <v>121</v>
      </c>
      <c r="M244" s="5" t="s">
        <v>72</v>
      </c>
      <c r="N244" s="5">
        <v>1238</v>
      </c>
      <c r="O244" s="24">
        <v>7474</v>
      </c>
      <c r="P244" s="25">
        <v>743</v>
      </c>
      <c r="Q244" s="25">
        <v>500</v>
      </c>
      <c r="R244" s="25">
        <v>6</v>
      </c>
      <c r="S244" s="25">
        <v>100</v>
      </c>
      <c r="T244" s="5" t="s">
        <v>0</v>
      </c>
      <c r="U244" s="5"/>
      <c r="V244" s="41" t="str">
        <f>IF(FRotas[[#This Row],[Placa]]="","",VLOOKUP(FRotas[[#This Row],[Placa]],Veículos!$F:$M,8,0))</f>
        <v>Terceiro</v>
      </c>
    </row>
    <row r="245" spans="5:22" ht="14.4" customHeight="1" x14ac:dyDescent="0.35">
      <c r="E245" s="23">
        <v>45597</v>
      </c>
      <c r="F245" s="23" t="s">
        <v>40</v>
      </c>
      <c r="G245" s="23" t="s">
        <v>43</v>
      </c>
      <c r="H245" s="23" t="s">
        <v>48</v>
      </c>
      <c r="I245" s="39" t="str">
        <f>IF(FRotas[[#This Row],[Placa]]="","",VLOOKUP(FRotas[[#This Row],[Placa]],Veículos!$F:$G,2,0))</f>
        <v>Van</v>
      </c>
      <c r="J245" s="5" t="s">
        <v>74</v>
      </c>
      <c r="K245" s="5" t="s">
        <v>121</v>
      </c>
      <c r="L245" s="5" t="s">
        <v>121</v>
      </c>
      <c r="M245" s="5" t="s">
        <v>73</v>
      </c>
      <c r="N245" s="5">
        <v>1135</v>
      </c>
      <c r="O245" s="24">
        <v>19871</v>
      </c>
      <c r="P245" s="25">
        <v>461</v>
      </c>
      <c r="Q245" s="25">
        <v>853</v>
      </c>
      <c r="R245" s="25">
        <v>6</v>
      </c>
      <c r="S245" s="25">
        <v>50</v>
      </c>
      <c r="T245" s="5" t="s">
        <v>1</v>
      </c>
      <c r="U245" s="5" t="s">
        <v>132</v>
      </c>
      <c r="V245" s="41" t="str">
        <f>IF(FRotas[[#This Row],[Placa]]="","",VLOOKUP(FRotas[[#This Row],[Placa]],Veículos!$F:$M,8,0))</f>
        <v>Próprio</v>
      </c>
    </row>
    <row r="246" spans="5:22" ht="14.4" customHeight="1" x14ac:dyDescent="0.35">
      <c r="E246" s="23">
        <v>45597</v>
      </c>
      <c r="F246" s="23" t="s">
        <v>42</v>
      </c>
      <c r="G246" s="23" t="s">
        <v>44</v>
      </c>
      <c r="H246" s="23" t="s">
        <v>50</v>
      </c>
      <c r="I246" s="39" t="str">
        <f>IF(FRotas[[#This Row],[Placa]]="","",VLOOKUP(FRotas[[#This Row],[Placa]],Veículos!$F:$G,2,0))</f>
        <v>Caminhão 2</v>
      </c>
      <c r="J246" s="5" t="s">
        <v>74</v>
      </c>
      <c r="K246" s="5" t="s">
        <v>121</v>
      </c>
      <c r="L246" s="5" t="s">
        <v>121</v>
      </c>
      <c r="M246" s="5" t="s">
        <v>70</v>
      </c>
      <c r="N246" s="5">
        <v>601</v>
      </c>
      <c r="O246" s="24">
        <v>17537</v>
      </c>
      <c r="P246" s="25">
        <v>116</v>
      </c>
      <c r="Q246" s="25">
        <v>980</v>
      </c>
      <c r="R246" s="25">
        <v>6</v>
      </c>
      <c r="S246" s="25">
        <v>50</v>
      </c>
      <c r="T246" s="5" t="s">
        <v>0</v>
      </c>
      <c r="U246" s="5"/>
      <c r="V246" s="41" t="str">
        <f>IF(FRotas[[#This Row],[Placa]]="","",VLOOKUP(FRotas[[#This Row],[Placa]],Veículos!$F:$M,8,0))</f>
        <v>Terceiro</v>
      </c>
    </row>
    <row r="247" spans="5:22" ht="14.4" customHeight="1" x14ac:dyDescent="0.35">
      <c r="E247" s="23">
        <v>45597</v>
      </c>
      <c r="F247" s="23" t="s">
        <v>40</v>
      </c>
      <c r="G247" s="23" t="s">
        <v>43</v>
      </c>
      <c r="H247" s="23" t="s">
        <v>78</v>
      </c>
      <c r="I247" s="39" t="str">
        <f>IF(FRotas[[#This Row],[Placa]]="","",VLOOKUP(FRotas[[#This Row],[Placa]],Veículos!$F:$G,2,0))</f>
        <v>SAVEIRO</v>
      </c>
      <c r="J247" s="5" t="s">
        <v>75</v>
      </c>
      <c r="K247" s="5" t="s">
        <v>121</v>
      </c>
      <c r="L247" s="5" t="s">
        <v>121</v>
      </c>
      <c r="M247" s="5" t="s">
        <v>71</v>
      </c>
      <c r="N247" s="5">
        <v>682</v>
      </c>
      <c r="O247" s="24">
        <v>12373</v>
      </c>
      <c r="P247" s="25">
        <v>930</v>
      </c>
      <c r="Q247" s="25">
        <v>667</v>
      </c>
      <c r="R247" s="25">
        <v>6</v>
      </c>
      <c r="S247" s="25">
        <v>50</v>
      </c>
      <c r="T247" s="5" t="s">
        <v>0</v>
      </c>
      <c r="U247" s="5"/>
      <c r="V247" s="41" t="str">
        <f>IF(FRotas[[#This Row],[Placa]]="","",VLOOKUP(FRotas[[#This Row],[Placa]],Veículos!$F:$M,8,0))</f>
        <v>Terceiro</v>
      </c>
    </row>
    <row r="248" spans="5:22" ht="14.4" customHeight="1" x14ac:dyDescent="0.35">
      <c r="E248" s="23">
        <v>45597</v>
      </c>
      <c r="F248" s="23" t="s">
        <v>41</v>
      </c>
      <c r="G248" s="23" t="s">
        <v>43</v>
      </c>
      <c r="H248" s="23" t="s">
        <v>79</v>
      </c>
      <c r="I248" s="39" t="str">
        <f>IF(FRotas[[#This Row],[Placa]]="","",VLOOKUP(FRotas[[#This Row],[Placa]],Veículos!$F:$G,2,0))</f>
        <v>STRADA</v>
      </c>
      <c r="J248" s="5" t="s">
        <v>76</v>
      </c>
      <c r="K248" s="5" t="s">
        <v>121</v>
      </c>
      <c r="L248" s="5" t="s">
        <v>121</v>
      </c>
      <c r="M248" s="5" t="s">
        <v>72</v>
      </c>
      <c r="N248" s="5">
        <v>678</v>
      </c>
      <c r="O248" s="24">
        <v>14124</v>
      </c>
      <c r="P248" s="25">
        <v>1032</v>
      </c>
      <c r="Q248" s="25">
        <v>815</v>
      </c>
      <c r="R248" s="25">
        <v>6</v>
      </c>
      <c r="S248" s="25">
        <v>60</v>
      </c>
      <c r="T248" s="5" t="s">
        <v>0</v>
      </c>
      <c r="U248" s="5"/>
      <c r="V248" s="41" t="str">
        <f>IF(FRotas[[#This Row],[Placa]]="","",VLOOKUP(FRotas[[#This Row],[Placa]],Veículos!$F:$M,8,0))</f>
        <v>Próprio</v>
      </c>
    </row>
    <row r="249" spans="5:22" ht="14.4" customHeight="1" x14ac:dyDescent="0.35">
      <c r="E249" s="23">
        <v>45597</v>
      </c>
      <c r="F249" s="23" t="s">
        <v>40</v>
      </c>
      <c r="G249" s="23" t="s">
        <v>43</v>
      </c>
      <c r="H249" s="23" t="s">
        <v>80</v>
      </c>
      <c r="I249" s="39" t="str">
        <f>IF(FRotas[[#This Row],[Placa]]="","",VLOOKUP(FRotas[[#This Row],[Placa]],Veículos!$F:$G,2,0))</f>
        <v>CAMINHÃO</v>
      </c>
      <c r="J249" s="5" t="s">
        <v>77</v>
      </c>
      <c r="K249" s="5" t="s">
        <v>121</v>
      </c>
      <c r="L249" s="5" t="s">
        <v>121</v>
      </c>
      <c r="M249" s="5" t="s">
        <v>73</v>
      </c>
      <c r="N249" s="5">
        <v>1010</v>
      </c>
      <c r="O249" s="24">
        <v>20142</v>
      </c>
      <c r="P249" s="25">
        <v>14</v>
      </c>
      <c r="Q249" s="25">
        <v>811</v>
      </c>
      <c r="R249" s="25">
        <v>6</v>
      </c>
      <c r="S249" s="25">
        <v>60</v>
      </c>
      <c r="T249" s="5" t="s">
        <v>0</v>
      </c>
      <c r="U249" s="5"/>
      <c r="V249" s="41" t="str">
        <f>IF(FRotas[[#This Row],[Placa]]="","",VLOOKUP(FRotas[[#This Row],[Placa]],Veículos!$F:$M,8,0))</f>
        <v>Terceiro</v>
      </c>
    </row>
    <row r="250" spans="5:22" ht="14.4" customHeight="1" x14ac:dyDescent="0.35">
      <c r="E250" s="23">
        <v>45597</v>
      </c>
      <c r="F250" s="23" t="s">
        <v>40</v>
      </c>
      <c r="G250" s="23" t="s">
        <v>44</v>
      </c>
      <c r="H250" s="23" t="s">
        <v>81</v>
      </c>
      <c r="I250" s="39" t="str">
        <f>IF(FRotas[[#This Row],[Placa]]="","",VLOOKUP(FRotas[[#This Row],[Placa]],Veículos!$F:$G,2,0))</f>
        <v>Kombi</v>
      </c>
      <c r="J250" s="5" t="s">
        <v>74</v>
      </c>
      <c r="K250" s="5" t="s">
        <v>121</v>
      </c>
      <c r="L250" s="5" t="s">
        <v>121</v>
      </c>
      <c r="M250" s="5" t="s">
        <v>71</v>
      </c>
      <c r="N250" s="5">
        <v>789</v>
      </c>
      <c r="O250" s="24">
        <v>23415</v>
      </c>
      <c r="P250" s="25">
        <v>1088</v>
      </c>
      <c r="Q250" s="25">
        <v>571</v>
      </c>
      <c r="R250" s="25">
        <v>6</v>
      </c>
      <c r="S250" s="25">
        <v>70</v>
      </c>
      <c r="T250" s="5" t="s">
        <v>1</v>
      </c>
      <c r="U250" s="5" t="s">
        <v>132</v>
      </c>
      <c r="V250" s="41" t="str">
        <f>IF(FRotas[[#This Row],[Placa]]="","",VLOOKUP(FRotas[[#This Row],[Placa]],Veículos!$F:$M,8,0))</f>
        <v>Terceiro</v>
      </c>
    </row>
    <row r="251" spans="5:22" ht="14.4" customHeight="1" x14ac:dyDescent="0.35">
      <c r="E251" s="23">
        <v>45597</v>
      </c>
      <c r="F251" s="23" t="s">
        <v>40</v>
      </c>
      <c r="G251" s="23" t="s">
        <v>43</v>
      </c>
      <c r="H251" s="23" t="s">
        <v>82</v>
      </c>
      <c r="I251" s="39" t="str">
        <f>IF(FRotas[[#This Row],[Placa]]="","",VLOOKUP(FRotas[[#This Row],[Placa]],Veículos!$F:$G,2,0))</f>
        <v>Golf</v>
      </c>
      <c r="J251" s="5" t="s">
        <v>74</v>
      </c>
      <c r="K251" s="5" t="s">
        <v>121</v>
      </c>
      <c r="L251" s="5" t="s">
        <v>121</v>
      </c>
      <c r="M251" s="5" t="s">
        <v>70</v>
      </c>
      <c r="N251" s="5">
        <v>1424</v>
      </c>
      <c r="O251" s="24">
        <v>26598</v>
      </c>
      <c r="P251" s="25">
        <v>1754</v>
      </c>
      <c r="Q251" s="25">
        <v>624</v>
      </c>
      <c r="R251" s="25">
        <v>6</v>
      </c>
      <c r="S251" s="25">
        <v>60</v>
      </c>
      <c r="T251" s="5" t="s">
        <v>1</v>
      </c>
      <c r="U251" s="5" t="s">
        <v>132</v>
      </c>
      <c r="V251" s="41" t="str">
        <f>IF(FRotas[[#This Row],[Placa]]="","",VLOOKUP(FRotas[[#This Row],[Placa]],Veículos!$F:$M,8,0))</f>
        <v>Próprio</v>
      </c>
    </row>
    <row r="252" spans="5:22" ht="14.4" customHeight="1" x14ac:dyDescent="0.35">
      <c r="E252" s="23">
        <v>45597</v>
      </c>
      <c r="F252" s="23" t="s">
        <v>41</v>
      </c>
      <c r="G252" s="23" t="s">
        <v>43</v>
      </c>
      <c r="H252" s="23" t="s">
        <v>83</v>
      </c>
      <c r="I252" s="39" t="str">
        <f>IF(FRotas[[#This Row],[Placa]]="","",VLOOKUP(FRotas[[#This Row],[Placa]],Veículos!$F:$G,2,0))</f>
        <v>Furgão</v>
      </c>
      <c r="J252" s="5" t="s">
        <v>77</v>
      </c>
      <c r="K252" s="5" t="s">
        <v>121</v>
      </c>
      <c r="L252" s="5" t="s">
        <v>121</v>
      </c>
      <c r="M252" s="5" t="s">
        <v>71</v>
      </c>
      <c r="N252" s="5">
        <v>896</v>
      </c>
      <c r="O252" s="24">
        <v>31196</v>
      </c>
      <c r="P252" s="25">
        <v>1771</v>
      </c>
      <c r="Q252" s="25">
        <v>298</v>
      </c>
      <c r="R252" s="25">
        <v>6</v>
      </c>
      <c r="S252" s="25">
        <v>50</v>
      </c>
      <c r="T252" s="5" t="s">
        <v>0</v>
      </c>
      <c r="U252" s="5"/>
      <c r="V252" s="41" t="str">
        <f>IF(FRotas[[#This Row],[Placa]]="","",VLOOKUP(FRotas[[#This Row],[Placa]],Veículos!$F:$M,8,0))</f>
        <v>Terceiro</v>
      </c>
    </row>
    <row r="253" spans="5:22" ht="14.4" customHeight="1" x14ac:dyDescent="0.35">
      <c r="E253" s="23">
        <v>45597</v>
      </c>
      <c r="F253" s="23" t="s">
        <v>40</v>
      </c>
      <c r="G253" s="23" t="s">
        <v>45</v>
      </c>
      <c r="H253" s="23" t="s">
        <v>84</v>
      </c>
      <c r="I253" s="39" t="str">
        <f>IF(FRotas[[#This Row],[Placa]]="","",VLOOKUP(FRotas[[#This Row],[Placa]],Veículos!$F:$G,2,0))</f>
        <v>Caminhão Baú</v>
      </c>
      <c r="J253" s="5" t="s">
        <v>74</v>
      </c>
      <c r="K253" s="5" t="s">
        <v>121</v>
      </c>
      <c r="L253" s="5" t="s">
        <v>121</v>
      </c>
      <c r="M253" s="5" t="s">
        <v>70</v>
      </c>
      <c r="N253" s="5">
        <v>824</v>
      </c>
      <c r="O253" s="24">
        <v>6338</v>
      </c>
      <c r="P253" s="25">
        <v>1522</v>
      </c>
      <c r="Q253" s="25">
        <v>832</v>
      </c>
      <c r="R253" s="25">
        <v>6</v>
      </c>
      <c r="S253" s="25">
        <v>100</v>
      </c>
      <c r="T253" s="5" t="s">
        <v>0</v>
      </c>
      <c r="U253" s="5"/>
      <c r="V253" s="41" t="str">
        <f>IF(FRotas[[#This Row],[Placa]]="","",VLOOKUP(FRotas[[#This Row],[Placa]],Veículos!$F:$M,8,0))</f>
        <v>Terceiro</v>
      </c>
    </row>
    <row r="254" spans="5:22" ht="14.4" customHeight="1" x14ac:dyDescent="0.35">
      <c r="E254" s="23">
        <v>45597</v>
      </c>
      <c r="F254" s="23" t="s">
        <v>40</v>
      </c>
      <c r="G254" s="23" t="s">
        <v>43</v>
      </c>
      <c r="H254" s="23" t="s">
        <v>85</v>
      </c>
      <c r="I254" s="39" t="str">
        <f>IF(FRotas[[#This Row],[Placa]]="","",VLOOKUP(FRotas[[#This Row],[Placa]],Veículos!$F:$G,2,0))</f>
        <v>Caminhão tanque</v>
      </c>
      <c r="J254" s="5" t="s">
        <v>75</v>
      </c>
      <c r="K254" s="5" t="s">
        <v>121</v>
      </c>
      <c r="L254" s="5" t="s">
        <v>121</v>
      </c>
      <c r="M254" s="5" t="s">
        <v>72</v>
      </c>
      <c r="N254" s="5">
        <v>1519</v>
      </c>
      <c r="O254" s="24">
        <v>33330</v>
      </c>
      <c r="P254" s="25">
        <v>1491</v>
      </c>
      <c r="Q254" s="25">
        <v>438</v>
      </c>
      <c r="R254" s="25">
        <v>6</v>
      </c>
      <c r="S254" s="25">
        <v>50</v>
      </c>
      <c r="T254" s="5" t="s">
        <v>1</v>
      </c>
      <c r="U254" s="5" t="s">
        <v>132</v>
      </c>
      <c r="V254" s="41" t="str">
        <f>IF(FRotas[[#This Row],[Placa]]="","",VLOOKUP(FRotas[[#This Row],[Placa]],Veículos!$F:$M,8,0))</f>
        <v>Próprio</v>
      </c>
    </row>
    <row r="255" spans="5:22" ht="14.4" customHeight="1" x14ac:dyDescent="0.35">
      <c r="E255" s="23">
        <v>45597</v>
      </c>
      <c r="F255" s="23" t="s">
        <v>42</v>
      </c>
      <c r="G255" s="23" t="s">
        <v>43</v>
      </c>
      <c r="H255" s="23" t="s">
        <v>86</v>
      </c>
      <c r="I255" s="39" t="str">
        <f>IF(FRotas[[#This Row],[Placa]]="","",VLOOKUP(FRotas[[#This Row],[Placa]],Veículos!$F:$G,2,0))</f>
        <v>Saveiro 2</v>
      </c>
      <c r="J255" s="5" t="s">
        <v>77</v>
      </c>
      <c r="K255" s="5" t="s">
        <v>121</v>
      </c>
      <c r="L255" s="5" t="s">
        <v>121</v>
      </c>
      <c r="M255" s="5" t="s">
        <v>70</v>
      </c>
      <c r="N255" s="5">
        <v>1647</v>
      </c>
      <c r="O255" s="24">
        <v>5262</v>
      </c>
      <c r="P255" s="25">
        <v>527</v>
      </c>
      <c r="Q255" s="25">
        <v>966</v>
      </c>
      <c r="R255" s="25">
        <v>6</v>
      </c>
      <c r="S255" s="25">
        <v>50</v>
      </c>
      <c r="T255" s="5" t="s">
        <v>0</v>
      </c>
      <c r="U255" s="5"/>
      <c r="V255" s="41" t="str">
        <f>IF(FRotas[[#This Row],[Placa]]="","",VLOOKUP(FRotas[[#This Row],[Placa]],Veículos!$F:$M,8,0))</f>
        <v>Terceiro</v>
      </c>
    </row>
    <row r="256" spans="5:22" ht="14.4" customHeight="1" x14ac:dyDescent="0.35">
      <c r="E256" s="23">
        <v>45627</v>
      </c>
      <c r="F256" s="23" t="s">
        <v>40</v>
      </c>
      <c r="G256" s="23" t="s">
        <v>44</v>
      </c>
      <c r="H256" s="23" t="s">
        <v>87</v>
      </c>
      <c r="I256" s="39" t="str">
        <f>IF(FRotas[[#This Row],[Placa]]="","",VLOOKUP(FRotas[[#This Row],[Placa]],Veículos!$F:$G,2,0))</f>
        <v>Montana</v>
      </c>
      <c r="J256" s="5" t="s">
        <v>74</v>
      </c>
      <c r="K256" s="5" t="s">
        <v>121</v>
      </c>
      <c r="L256" s="5" t="s">
        <v>121</v>
      </c>
      <c r="M256" s="5" t="s">
        <v>70</v>
      </c>
      <c r="N256" s="5">
        <v>1681</v>
      </c>
      <c r="O256" s="24">
        <v>33192</v>
      </c>
      <c r="P256" s="25">
        <v>1387</v>
      </c>
      <c r="Q256" s="25">
        <v>546</v>
      </c>
      <c r="R256" s="25">
        <v>6</v>
      </c>
      <c r="S256" s="25">
        <v>50</v>
      </c>
      <c r="T256" s="5" t="s">
        <v>0</v>
      </c>
      <c r="U256" s="5"/>
      <c r="V256" s="41" t="str">
        <f>IF(FRotas[[#This Row],[Placa]]="","",VLOOKUP(FRotas[[#This Row],[Placa]],Veículos!$F:$M,8,0))</f>
        <v>Terceiro</v>
      </c>
    </row>
    <row r="257" spans="5:22" ht="14.4" customHeight="1" x14ac:dyDescent="0.35">
      <c r="E257" s="23">
        <v>45597</v>
      </c>
      <c r="F257" s="23" t="s">
        <v>41</v>
      </c>
      <c r="G257" s="23" t="s">
        <v>43</v>
      </c>
      <c r="H257" s="23" t="s">
        <v>88</v>
      </c>
      <c r="I257" s="39" t="str">
        <f>IF(FRotas[[#This Row],[Placa]]="","",VLOOKUP(FRotas[[#This Row],[Placa]],Veículos!$F:$G,2,0))</f>
        <v>Kangoo Van</v>
      </c>
      <c r="J257" s="5" t="s">
        <v>74</v>
      </c>
      <c r="K257" s="5" t="s">
        <v>121</v>
      </c>
      <c r="L257" s="5" t="s">
        <v>121</v>
      </c>
      <c r="M257" s="5" t="s">
        <v>73</v>
      </c>
      <c r="N257" s="5">
        <v>1205</v>
      </c>
      <c r="O257" s="24">
        <v>20501</v>
      </c>
      <c r="P257" s="25">
        <v>1821</v>
      </c>
      <c r="Q257" s="25">
        <v>626</v>
      </c>
      <c r="R257" s="25">
        <v>6</v>
      </c>
      <c r="S257" s="25">
        <v>60</v>
      </c>
      <c r="T257" s="5" t="s">
        <v>0</v>
      </c>
      <c r="U257" s="5"/>
      <c r="V257" s="41" t="str">
        <f>IF(FRotas[[#This Row],[Placa]]="","",VLOOKUP(FRotas[[#This Row],[Placa]],Veículos!$F:$M,8,0))</f>
        <v>Próprio</v>
      </c>
    </row>
    <row r="258" spans="5:22" ht="14.4" customHeight="1" x14ac:dyDescent="0.35">
      <c r="E258" s="23">
        <v>45597</v>
      </c>
      <c r="F258" s="23" t="s">
        <v>40</v>
      </c>
      <c r="G258" s="23" t="s">
        <v>43</v>
      </c>
      <c r="H258" s="23" t="s">
        <v>89</v>
      </c>
      <c r="I258" s="39" t="str">
        <f>IF(FRotas[[#This Row],[Placa]]="","",VLOOKUP(FRotas[[#This Row],[Placa]],Veículos!$F:$G,2,0))</f>
        <v>Hyundai HR</v>
      </c>
      <c r="J258" s="5" t="s">
        <v>75</v>
      </c>
      <c r="K258" s="5" t="s">
        <v>121</v>
      </c>
      <c r="L258" s="5" t="s">
        <v>121</v>
      </c>
      <c r="M258" s="5" t="s">
        <v>70</v>
      </c>
      <c r="N258" s="5">
        <v>636</v>
      </c>
      <c r="O258" s="24">
        <v>18506</v>
      </c>
      <c r="P258" s="25">
        <v>882</v>
      </c>
      <c r="Q258" s="25">
        <v>675</v>
      </c>
      <c r="R258" s="25">
        <v>6</v>
      </c>
      <c r="S258" s="25">
        <v>60</v>
      </c>
      <c r="T258" s="5" t="s">
        <v>0</v>
      </c>
      <c r="U258" s="5"/>
      <c r="V258" s="41" t="str">
        <f>IF(FRotas[[#This Row],[Placa]]="","",VLOOKUP(FRotas[[#This Row],[Placa]],Veículos!$F:$M,8,0))</f>
        <v>Terceiro</v>
      </c>
    </row>
    <row r="259" spans="5:22" ht="14.4" customHeight="1" x14ac:dyDescent="0.35">
      <c r="E259" s="23">
        <v>45597</v>
      </c>
      <c r="F259" s="23" t="s">
        <v>40</v>
      </c>
      <c r="G259" s="23" t="s">
        <v>43</v>
      </c>
      <c r="H259" s="23" t="s">
        <v>90</v>
      </c>
      <c r="I259" s="39" t="str">
        <f>IF(FRotas[[#This Row],[Placa]]="","",VLOOKUP(FRotas[[#This Row],[Placa]],Veículos!$F:$G,2,0))</f>
        <v>Scania P320</v>
      </c>
      <c r="J259" s="5" t="s">
        <v>76</v>
      </c>
      <c r="K259" s="5" t="s">
        <v>121</v>
      </c>
      <c r="L259" s="5" t="s">
        <v>121</v>
      </c>
      <c r="M259" s="5" t="s">
        <v>70</v>
      </c>
      <c r="N259" s="5">
        <v>1186</v>
      </c>
      <c r="O259" s="24">
        <v>16249</v>
      </c>
      <c r="P259" s="25">
        <v>2749</v>
      </c>
      <c r="Q259" s="25">
        <v>947</v>
      </c>
      <c r="R259" s="25">
        <v>6</v>
      </c>
      <c r="S259" s="25">
        <v>70</v>
      </c>
      <c r="T259" s="5" t="s">
        <v>1</v>
      </c>
      <c r="U259" s="5" t="s">
        <v>132</v>
      </c>
      <c r="V259" s="41" t="str">
        <f>IF(FRotas[[#This Row],[Placa]]="","",VLOOKUP(FRotas[[#This Row],[Placa]],Veículos!$F:$M,8,0))</f>
        <v>Terceiro</v>
      </c>
    </row>
    <row r="260" spans="5:22" ht="14.4" customHeight="1" x14ac:dyDescent="0.35">
      <c r="E260" s="23">
        <v>45597</v>
      </c>
      <c r="F260" s="23" t="s">
        <v>40</v>
      </c>
      <c r="G260" s="23" t="s">
        <v>44</v>
      </c>
      <c r="H260" s="23" t="s">
        <v>91</v>
      </c>
      <c r="I260" s="39" t="str">
        <f>IF(FRotas[[#This Row],[Placa]]="","",VLOOKUP(FRotas[[#This Row],[Placa]],Veículos!$F:$G,2,0))</f>
        <v>Volvo VM 270</v>
      </c>
      <c r="J260" s="5" t="s">
        <v>77</v>
      </c>
      <c r="K260" s="5" t="s">
        <v>121</v>
      </c>
      <c r="L260" s="5" t="s">
        <v>121</v>
      </c>
      <c r="M260" s="5" t="s">
        <v>71</v>
      </c>
      <c r="N260" s="5">
        <v>850</v>
      </c>
      <c r="O260" s="24">
        <v>22771</v>
      </c>
      <c r="P260" s="25">
        <v>401</v>
      </c>
      <c r="Q260" s="25">
        <v>639</v>
      </c>
      <c r="R260" s="25">
        <v>6</v>
      </c>
      <c r="S260" s="25">
        <v>60</v>
      </c>
      <c r="T260" s="5" t="s">
        <v>1</v>
      </c>
      <c r="U260" s="5" t="s">
        <v>134</v>
      </c>
      <c r="V260" s="41" t="str">
        <f>IF(FRotas[[#This Row],[Placa]]="","",VLOOKUP(FRotas[[#This Row],[Placa]],Veículos!$F:$M,8,0))</f>
        <v>Próprio</v>
      </c>
    </row>
    <row r="261" spans="5:22" ht="14.4" customHeight="1" x14ac:dyDescent="0.35">
      <c r="E261" s="23">
        <v>45597</v>
      </c>
      <c r="F261" s="23" t="s">
        <v>41</v>
      </c>
      <c r="G261" s="23" t="s">
        <v>43</v>
      </c>
      <c r="H261" s="23" t="s">
        <v>92</v>
      </c>
      <c r="I261" s="39" t="str">
        <f>IF(FRotas[[#This Row],[Placa]]="","",VLOOKUP(FRotas[[#This Row],[Placa]],Veículos!$F:$G,2,0))</f>
        <v>Kia Bongo K2500</v>
      </c>
      <c r="J261" s="5" t="s">
        <v>74</v>
      </c>
      <c r="K261" s="5" t="s">
        <v>121</v>
      </c>
      <c r="L261" s="5" t="s">
        <v>121</v>
      </c>
      <c r="M261" s="5" t="s">
        <v>72</v>
      </c>
      <c r="N261" s="5">
        <v>911</v>
      </c>
      <c r="O261" s="24">
        <v>32274</v>
      </c>
      <c r="P261" s="25">
        <v>1083</v>
      </c>
      <c r="Q261" s="25">
        <v>455</v>
      </c>
      <c r="R261" s="25">
        <v>6</v>
      </c>
      <c r="S261" s="25">
        <v>50</v>
      </c>
      <c r="T261" s="5" t="s">
        <v>0</v>
      </c>
      <c r="U261" s="5"/>
      <c r="V261" s="41" t="str">
        <f>IF(FRotas[[#This Row],[Placa]]="","",VLOOKUP(FRotas[[#This Row],[Placa]],Veículos!$F:$M,8,0))</f>
        <v>Terceiro</v>
      </c>
    </row>
    <row r="262" spans="5:22" ht="14.4" customHeight="1" x14ac:dyDescent="0.35">
      <c r="E262" s="23">
        <v>45597</v>
      </c>
      <c r="F262" s="23" t="s">
        <v>40</v>
      </c>
      <c r="G262" s="23" t="s">
        <v>43</v>
      </c>
      <c r="H262" s="23" t="s">
        <v>93</v>
      </c>
      <c r="I262" s="39" t="str">
        <f>IF(FRotas[[#This Row],[Placa]]="","",VLOOKUP(FRotas[[#This Row],[Placa]],Veículos!$F:$G,2,0))</f>
        <v>Sprinter</v>
      </c>
      <c r="J262" s="5" t="s">
        <v>74</v>
      </c>
      <c r="K262" s="5" t="s">
        <v>121</v>
      </c>
      <c r="L262" s="5" t="s">
        <v>121</v>
      </c>
      <c r="M262" s="5" t="s">
        <v>73</v>
      </c>
      <c r="N262" s="5">
        <v>891</v>
      </c>
      <c r="O262" s="24">
        <v>4190</v>
      </c>
      <c r="P262" s="25">
        <v>884</v>
      </c>
      <c r="Q262" s="25">
        <v>801</v>
      </c>
      <c r="R262" s="25">
        <v>6</v>
      </c>
      <c r="S262" s="25">
        <v>100</v>
      </c>
      <c r="T262" s="5" t="s">
        <v>0</v>
      </c>
      <c r="U262" s="5"/>
      <c r="V262" s="41" t="str">
        <f>IF(FRotas[[#This Row],[Placa]]="","",VLOOKUP(FRotas[[#This Row],[Placa]],Veículos!$F:$M,8,0))</f>
        <v>Terceiro</v>
      </c>
    </row>
    <row r="263" spans="5:22" ht="14.4" customHeight="1" x14ac:dyDescent="0.35">
      <c r="E263" s="23">
        <v>45597</v>
      </c>
      <c r="F263" s="23" t="s">
        <v>40</v>
      </c>
      <c r="G263" s="23" t="s">
        <v>45</v>
      </c>
      <c r="H263" s="23" t="s">
        <v>94</v>
      </c>
      <c r="I263" s="39" t="str">
        <f>IF(FRotas[[#This Row],[Placa]]="","",VLOOKUP(FRotas[[#This Row],[Placa]],Veículos!$F:$G,2,0))</f>
        <v>Fiorino</v>
      </c>
      <c r="J263" s="5" t="s">
        <v>77</v>
      </c>
      <c r="K263" s="5" t="s">
        <v>122</v>
      </c>
      <c r="L263" s="5" t="s">
        <v>122</v>
      </c>
      <c r="M263" s="5" t="s">
        <v>70</v>
      </c>
      <c r="N263" s="5">
        <v>1387</v>
      </c>
      <c r="O263" s="24">
        <v>28016</v>
      </c>
      <c r="P263" s="25">
        <v>1678</v>
      </c>
      <c r="Q263" s="25">
        <v>335</v>
      </c>
      <c r="R263" s="25">
        <v>6</v>
      </c>
      <c r="S263" s="25">
        <v>50</v>
      </c>
      <c r="T263" s="5" t="s">
        <v>1</v>
      </c>
      <c r="U263" s="5" t="s">
        <v>134</v>
      </c>
      <c r="V263" s="41" t="str">
        <f>IF(FRotas[[#This Row],[Placa]]="","",VLOOKUP(FRotas[[#This Row],[Placa]],Veículos!$F:$M,8,0))</f>
        <v>Próprio</v>
      </c>
    </row>
    <row r="264" spans="5:22" ht="14.4" customHeight="1" x14ac:dyDescent="0.35">
      <c r="E264" s="23">
        <v>45597</v>
      </c>
      <c r="F264" s="23" t="s">
        <v>42</v>
      </c>
      <c r="G264" s="23" t="s">
        <v>43</v>
      </c>
      <c r="H264" s="23" t="s">
        <v>95</v>
      </c>
      <c r="I264" s="39" t="str">
        <f>IF(FRotas[[#This Row],[Placa]]="","",VLOOKUP(FRotas[[#This Row],[Placa]],Veículos!$F:$G,2,0))</f>
        <v>Fiat 147</v>
      </c>
      <c r="J264" s="5" t="s">
        <v>74</v>
      </c>
      <c r="K264" s="5" t="s">
        <v>122</v>
      </c>
      <c r="L264" s="5" t="s">
        <v>122</v>
      </c>
      <c r="M264" s="5" t="s">
        <v>71</v>
      </c>
      <c r="N264" s="5">
        <v>1648</v>
      </c>
      <c r="O264" s="24">
        <v>6029</v>
      </c>
      <c r="P264" s="25">
        <v>1313</v>
      </c>
      <c r="Q264" s="25">
        <v>729</v>
      </c>
      <c r="R264" s="25">
        <v>6</v>
      </c>
      <c r="S264" s="25">
        <v>50</v>
      </c>
      <c r="T264" s="5" t="s">
        <v>0</v>
      </c>
      <c r="U264" s="5"/>
      <c r="V264" s="41" t="str">
        <f>IF(FRotas[[#This Row],[Placa]]="","",VLOOKUP(FRotas[[#This Row],[Placa]],Veículos!$F:$M,8,0))</f>
        <v>Terceiro</v>
      </c>
    </row>
    <row r="265" spans="5:22" ht="14.4" customHeight="1" x14ac:dyDescent="0.35">
      <c r="E265" s="23">
        <v>45597</v>
      </c>
      <c r="F265" s="23" t="s">
        <v>40</v>
      </c>
      <c r="G265" s="23" t="s">
        <v>43</v>
      </c>
      <c r="H265" s="23" t="s">
        <v>96</v>
      </c>
      <c r="I265" s="39" t="str">
        <f>IF(FRotas[[#This Row],[Placa]]="","",VLOOKUP(FRotas[[#This Row],[Placa]],Veículos!$F:$G,2,0))</f>
        <v>Celta</v>
      </c>
      <c r="J265" s="5" t="s">
        <v>75</v>
      </c>
      <c r="K265" s="5" t="s">
        <v>122</v>
      </c>
      <c r="L265" s="5" t="s">
        <v>122</v>
      </c>
      <c r="M265" s="5" t="s">
        <v>72</v>
      </c>
      <c r="N265" s="5">
        <v>1066</v>
      </c>
      <c r="O265" s="24">
        <v>4914</v>
      </c>
      <c r="P265" s="25">
        <v>2345</v>
      </c>
      <c r="Q265" s="25">
        <v>371</v>
      </c>
      <c r="R265" s="25">
        <v>6</v>
      </c>
      <c r="S265" s="25">
        <v>50</v>
      </c>
      <c r="T265" s="5" t="s">
        <v>0</v>
      </c>
      <c r="U265" s="5"/>
      <c r="V265" s="41" t="str">
        <f>IF(FRotas[[#This Row],[Placa]]="","",VLOOKUP(FRotas[[#This Row],[Placa]],Veículos!$F:$M,8,0))</f>
        <v>Terceiro</v>
      </c>
    </row>
    <row r="266" spans="5:22" ht="14.4" customHeight="1" x14ac:dyDescent="0.35">
      <c r="E266" s="23">
        <v>45597</v>
      </c>
      <c r="F266" s="23" t="s">
        <v>41</v>
      </c>
      <c r="G266" s="23" t="s">
        <v>44</v>
      </c>
      <c r="H266" s="23" t="s">
        <v>97</v>
      </c>
      <c r="I266" s="39" t="str">
        <f>IF(FRotas[[#This Row],[Placa]]="","",VLOOKUP(FRotas[[#This Row],[Placa]],Veículos!$F:$G,2,0))</f>
        <v>Agile</v>
      </c>
      <c r="J266" s="5" t="s">
        <v>77</v>
      </c>
      <c r="K266" s="5" t="s">
        <v>122</v>
      </c>
      <c r="L266" s="5" t="s">
        <v>122</v>
      </c>
      <c r="M266" s="5" t="s">
        <v>73</v>
      </c>
      <c r="N266" s="5">
        <v>766</v>
      </c>
      <c r="O266" s="24">
        <v>28907</v>
      </c>
      <c r="P266" s="25">
        <v>2673</v>
      </c>
      <c r="Q266" s="25">
        <v>416</v>
      </c>
      <c r="R266" s="25">
        <v>6</v>
      </c>
      <c r="S266" s="25">
        <v>60</v>
      </c>
      <c r="T266" s="5" t="s">
        <v>0</v>
      </c>
      <c r="U266" s="5"/>
      <c r="V266" s="41" t="str">
        <f>IF(FRotas[[#This Row],[Placa]]="","",VLOOKUP(FRotas[[#This Row],[Placa]],Veículos!$F:$M,8,0))</f>
        <v>Próprio</v>
      </c>
    </row>
    <row r="267" spans="5:22" ht="14.4" customHeight="1" x14ac:dyDescent="0.35">
      <c r="E267" s="23">
        <v>45627</v>
      </c>
      <c r="F267" s="23" t="s">
        <v>40</v>
      </c>
      <c r="G267" s="23" t="s">
        <v>43</v>
      </c>
      <c r="H267" s="23" t="s">
        <v>98</v>
      </c>
      <c r="I267" s="39" t="str">
        <f>IF(FRotas[[#This Row],[Placa]]="","",VLOOKUP(FRotas[[#This Row],[Placa]],Veículos!$F:$G,2,0))</f>
        <v>Civic</v>
      </c>
      <c r="J267" s="5" t="s">
        <v>74</v>
      </c>
      <c r="K267" s="5" t="s">
        <v>123</v>
      </c>
      <c r="L267" s="5" t="s">
        <v>123</v>
      </c>
      <c r="M267" s="5" t="s">
        <v>71</v>
      </c>
      <c r="N267" s="5">
        <v>1053</v>
      </c>
      <c r="O267" s="24">
        <v>11602</v>
      </c>
      <c r="P267" s="25">
        <v>1829</v>
      </c>
      <c r="Q267" s="25">
        <v>794</v>
      </c>
      <c r="R267" s="25">
        <v>6</v>
      </c>
      <c r="S267" s="25">
        <v>60</v>
      </c>
      <c r="T267" s="5" t="s">
        <v>0</v>
      </c>
      <c r="U267" s="5"/>
      <c r="V267" s="41" t="str">
        <f>IF(FRotas[[#This Row],[Placa]]="","",VLOOKUP(FRotas[[#This Row],[Placa]],Veículos!$F:$M,8,0))</f>
        <v>Terceiro</v>
      </c>
    </row>
    <row r="268" spans="5:22" ht="14.4" customHeight="1" x14ac:dyDescent="0.35">
      <c r="E268" s="23">
        <v>45627</v>
      </c>
      <c r="F268" s="23" t="s">
        <v>40</v>
      </c>
      <c r="G268" s="23" t="s">
        <v>43</v>
      </c>
      <c r="H268" s="23" t="s">
        <v>46</v>
      </c>
      <c r="I268" s="39" t="str">
        <f>IF(FRotas[[#This Row],[Placa]]="","",VLOOKUP(FRotas[[#This Row],[Placa]],Veículos!$F:$G,2,0))</f>
        <v>Caminhão 1</v>
      </c>
      <c r="J268" s="5" t="s">
        <v>74</v>
      </c>
      <c r="K268" s="5" t="s">
        <v>124</v>
      </c>
      <c r="L268" s="5" t="s">
        <v>124</v>
      </c>
      <c r="M268" s="5" t="s">
        <v>70</v>
      </c>
      <c r="N268" s="5">
        <v>1326</v>
      </c>
      <c r="O268" s="24">
        <v>9651</v>
      </c>
      <c r="P268" s="25">
        <v>203</v>
      </c>
      <c r="Q268" s="25">
        <v>993</v>
      </c>
      <c r="R268" s="25">
        <v>6</v>
      </c>
      <c r="S268" s="25">
        <v>70</v>
      </c>
      <c r="T268" s="5" t="s">
        <v>1</v>
      </c>
      <c r="U268" s="5" t="s">
        <v>134</v>
      </c>
      <c r="V268" s="41" t="str">
        <f>IF(FRotas[[#This Row],[Placa]]="","",VLOOKUP(FRotas[[#This Row],[Placa]],Veículos!$F:$M,8,0))</f>
        <v>Terceiro</v>
      </c>
    </row>
    <row r="269" spans="5:22" ht="14.4" customHeight="1" x14ac:dyDescent="0.35">
      <c r="E269" s="23">
        <v>45627</v>
      </c>
      <c r="F269" s="23" t="s">
        <v>40</v>
      </c>
      <c r="G269" s="23" t="s">
        <v>43</v>
      </c>
      <c r="H269" s="23" t="s">
        <v>48</v>
      </c>
      <c r="I269" s="39" t="str">
        <f>IF(FRotas[[#This Row],[Placa]]="","",VLOOKUP(FRotas[[#This Row],[Placa]],Veículos!$F:$G,2,0))</f>
        <v>Van</v>
      </c>
      <c r="J269" s="5" t="s">
        <v>74</v>
      </c>
      <c r="K269" s="5" t="s">
        <v>124</v>
      </c>
      <c r="L269" s="5" t="s">
        <v>124</v>
      </c>
      <c r="M269" s="5" t="s">
        <v>71</v>
      </c>
      <c r="N269" s="5">
        <v>916</v>
      </c>
      <c r="O269" s="24">
        <v>8884</v>
      </c>
      <c r="P269" s="25">
        <v>1007</v>
      </c>
      <c r="Q269" s="25">
        <v>708</v>
      </c>
      <c r="R269" s="25">
        <v>6</v>
      </c>
      <c r="S269" s="25">
        <v>60</v>
      </c>
      <c r="T269" s="5" t="s">
        <v>1</v>
      </c>
      <c r="U269" s="5" t="s">
        <v>134</v>
      </c>
      <c r="V269" s="41" t="str">
        <f>IF(FRotas[[#This Row],[Placa]]="","",VLOOKUP(FRotas[[#This Row],[Placa]],Veículos!$F:$M,8,0))</f>
        <v>Próprio</v>
      </c>
    </row>
    <row r="270" spans="5:22" ht="14.4" customHeight="1" x14ac:dyDescent="0.35">
      <c r="E270" s="23">
        <v>45627</v>
      </c>
      <c r="F270" s="23" t="s">
        <v>41</v>
      </c>
      <c r="G270" s="23" t="s">
        <v>44</v>
      </c>
      <c r="H270" s="23" t="s">
        <v>50</v>
      </c>
      <c r="I270" s="39" t="str">
        <f>IF(FRotas[[#This Row],[Placa]]="","",VLOOKUP(FRotas[[#This Row],[Placa]],Veículos!$F:$G,2,0))</f>
        <v>Caminhão 2</v>
      </c>
      <c r="J270" s="5" t="s">
        <v>77</v>
      </c>
      <c r="K270" s="5" t="s">
        <v>124</v>
      </c>
      <c r="L270" s="5" t="s">
        <v>124</v>
      </c>
      <c r="M270" s="5" t="s">
        <v>70</v>
      </c>
      <c r="N270" s="5">
        <v>1141</v>
      </c>
      <c r="O270" s="24">
        <v>15304</v>
      </c>
      <c r="P270" s="25">
        <v>575</v>
      </c>
      <c r="Q270" s="25">
        <v>540</v>
      </c>
      <c r="R270" s="25">
        <v>6</v>
      </c>
      <c r="S270" s="25">
        <v>50</v>
      </c>
      <c r="T270" s="5" t="s">
        <v>0</v>
      </c>
      <c r="U270" s="5"/>
      <c r="V270" s="41" t="str">
        <f>IF(FRotas[[#This Row],[Placa]]="","",VLOOKUP(FRotas[[#This Row],[Placa]],Veículos!$F:$M,8,0))</f>
        <v>Terceiro</v>
      </c>
    </row>
    <row r="271" spans="5:22" ht="14.4" customHeight="1" x14ac:dyDescent="0.35">
      <c r="E271" s="23">
        <v>45627</v>
      </c>
      <c r="F271" s="23" t="s">
        <v>40</v>
      </c>
      <c r="G271" s="23" t="s">
        <v>43</v>
      </c>
      <c r="H271" s="23" t="s">
        <v>78</v>
      </c>
      <c r="I271" s="39" t="str">
        <f>IF(FRotas[[#This Row],[Placa]]="","",VLOOKUP(FRotas[[#This Row],[Placa]],Veículos!$F:$G,2,0))</f>
        <v>SAVEIRO</v>
      </c>
      <c r="J271" s="5" t="s">
        <v>74</v>
      </c>
      <c r="K271" s="5" t="s">
        <v>124</v>
      </c>
      <c r="L271" s="5" t="s">
        <v>124</v>
      </c>
      <c r="M271" s="5" t="s">
        <v>72</v>
      </c>
      <c r="N271" s="5">
        <v>826</v>
      </c>
      <c r="O271" s="24">
        <v>10487</v>
      </c>
      <c r="P271" s="25">
        <v>614</v>
      </c>
      <c r="Q271" s="25">
        <v>722</v>
      </c>
      <c r="R271" s="25">
        <v>6</v>
      </c>
      <c r="S271" s="25">
        <v>100</v>
      </c>
      <c r="T271" s="5" t="s">
        <v>0</v>
      </c>
      <c r="U271" s="5"/>
      <c r="V271" s="41" t="str">
        <f>IF(FRotas[[#This Row],[Placa]]="","",VLOOKUP(FRotas[[#This Row],[Placa]],Veículos!$F:$M,8,0))</f>
        <v>Terceiro</v>
      </c>
    </row>
    <row r="272" spans="5:22" ht="14.4" customHeight="1" x14ac:dyDescent="0.35">
      <c r="E272" s="23">
        <v>45627</v>
      </c>
      <c r="F272" s="23" t="s">
        <v>40</v>
      </c>
      <c r="G272" s="23" t="s">
        <v>43</v>
      </c>
      <c r="H272" s="23" t="s">
        <v>79</v>
      </c>
      <c r="I272" s="39" t="str">
        <f>IF(FRotas[[#This Row],[Placa]]="","",VLOOKUP(FRotas[[#This Row],[Placa]],Veículos!$F:$G,2,0))</f>
        <v>STRADA</v>
      </c>
      <c r="J272" s="5" t="s">
        <v>75</v>
      </c>
      <c r="K272" s="5" t="s">
        <v>124</v>
      </c>
      <c r="L272" s="5" t="s">
        <v>124</v>
      </c>
      <c r="M272" s="5" t="s">
        <v>70</v>
      </c>
      <c r="N272" s="5">
        <v>697</v>
      </c>
      <c r="O272" s="24">
        <v>12143</v>
      </c>
      <c r="P272" s="25">
        <v>2212</v>
      </c>
      <c r="Q272" s="25">
        <v>842</v>
      </c>
      <c r="R272" s="25">
        <v>6</v>
      </c>
      <c r="S272" s="25">
        <v>50</v>
      </c>
      <c r="T272" s="5" t="s">
        <v>1</v>
      </c>
      <c r="U272" s="5" t="s">
        <v>134</v>
      </c>
      <c r="V272" s="41" t="str">
        <f>IF(FRotas[[#This Row],[Placa]]="","",VLOOKUP(FRotas[[#This Row],[Placa]],Veículos!$F:$M,8,0))</f>
        <v>Próprio</v>
      </c>
    </row>
    <row r="273" spans="5:22" ht="14.4" customHeight="1" x14ac:dyDescent="0.35">
      <c r="E273" s="23">
        <v>45627</v>
      </c>
      <c r="F273" s="23" t="s">
        <v>42</v>
      </c>
      <c r="G273" s="23" t="s">
        <v>45</v>
      </c>
      <c r="H273" s="23" t="s">
        <v>80</v>
      </c>
      <c r="I273" s="39" t="str">
        <f>IF(FRotas[[#This Row],[Placa]]="","",VLOOKUP(FRotas[[#This Row],[Placa]],Veículos!$F:$G,2,0))</f>
        <v>CAMINHÃO</v>
      </c>
      <c r="J273" s="5" t="s">
        <v>77</v>
      </c>
      <c r="K273" s="5" t="s">
        <v>124</v>
      </c>
      <c r="L273" s="5" t="s">
        <v>124</v>
      </c>
      <c r="M273" s="5" t="s">
        <v>70</v>
      </c>
      <c r="N273" s="5">
        <v>1077</v>
      </c>
      <c r="O273" s="24">
        <v>10092</v>
      </c>
      <c r="P273" s="25">
        <v>1640</v>
      </c>
      <c r="Q273" s="25">
        <v>711</v>
      </c>
      <c r="R273" s="25">
        <v>6</v>
      </c>
      <c r="S273" s="25">
        <v>50</v>
      </c>
      <c r="T273" s="5" t="s">
        <v>0</v>
      </c>
      <c r="U273" s="5"/>
      <c r="V273" s="41" t="str">
        <f>IF(FRotas[[#This Row],[Placa]]="","",VLOOKUP(FRotas[[#This Row],[Placa]],Veículos!$F:$M,8,0))</f>
        <v>Terceiro</v>
      </c>
    </row>
    <row r="274" spans="5:22" ht="14.4" customHeight="1" x14ac:dyDescent="0.35">
      <c r="E274" s="23">
        <v>45627</v>
      </c>
      <c r="F274" s="23" t="s">
        <v>40</v>
      </c>
      <c r="G274" s="23" t="s">
        <v>43</v>
      </c>
      <c r="H274" s="23" t="s">
        <v>81</v>
      </c>
      <c r="I274" s="39" t="str">
        <f>IF(FRotas[[#This Row],[Placa]]="","",VLOOKUP(FRotas[[#This Row],[Placa]],Veículos!$F:$G,2,0))</f>
        <v>Kombi</v>
      </c>
      <c r="J274" s="5" t="s">
        <v>74</v>
      </c>
      <c r="K274" s="5" t="s">
        <v>124</v>
      </c>
      <c r="L274" s="5" t="s">
        <v>124</v>
      </c>
      <c r="M274" s="5" t="s">
        <v>73</v>
      </c>
      <c r="N274" s="5">
        <v>1250</v>
      </c>
      <c r="O274" s="24">
        <v>25356</v>
      </c>
      <c r="P274" s="25">
        <v>2250</v>
      </c>
      <c r="Q274" s="25">
        <v>362</v>
      </c>
      <c r="R274" s="25">
        <v>6</v>
      </c>
      <c r="S274" s="25">
        <v>50</v>
      </c>
      <c r="T274" s="5" t="s">
        <v>0</v>
      </c>
      <c r="U274" s="5"/>
      <c r="V274" s="41" t="str">
        <f>IF(FRotas[[#This Row],[Placa]]="","",VLOOKUP(FRotas[[#This Row],[Placa]],Veículos!$F:$M,8,0))</f>
        <v>Terceiro</v>
      </c>
    </row>
    <row r="275" spans="5:22" ht="14.4" customHeight="1" x14ac:dyDescent="0.35">
      <c r="E275" s="23">
        <v>45627</v>
      </c>
      <c r="F275" s="23" t="s">
        <v>41</v>
      </c>
      <c r="G275" s="23" t="s">
        <v>43</v>
      </c>
      <c r="H275" s="23" t="s">
        <v>82</v>
      </c>
      <c r="I275" s="39" t="str">
        <f>IF(FRotas[[#This Row],[Placa]]="","",VLOOKUP(FRotas[[#This Row],[Placa]],Veículos!$F:$G,2,0))</f>
        <v>Golf</v>
      </c>
      <c r="J275" s="5" t="s">
        <v>74</v>
      </c>
      <c r="K275" s="5" t="s">
        <v>124</v>
      </c>
      <c r="L275" s="5" t="s">
        <v>124</v>
      </c>
      <c r="M275" s="5" t="s">
        <v>70</v>
      </c>
      <c r="N275" s="5">
        <v>790</v>
      </c>
      <c r="O275" s="24">
        <v>4448</v>
      </c>
      <c r="P275" s="25">
        <v>1299</v>
      </c>
      <c r="Q275" s="25">
        <v>381</v>
      </c>
      <c r="R275" s="25">
        <v>6</v>
      </c>
      <c r="S275" s="25">
        <v>60</v>
      </c>
      <c r="T275" s="5" t="s">
        <v>0</v>
      </c>
      <c r="U275" s="5"/>
      <c r="V275" s="41" t="str">
        <f>IF(FRotas[[#This Row],[Placa]]="","",VLOOKUP(FRotas[[#This Row],[Placa]],Veículos!$F:$M,8,0))</f>
        <v>Próprio</v>
      </c>
    </row>
    <row r="276" spans="5:22" ht="14.4" customHeight="1" x14ac:dyDescent="0.35">
      <c r="E276" s="23">
        <v>45627</v>
      </c>
      <c r="F276" s="23" t="s">
        <v>40</v>
      </c>
      <c r="G276" s="23" t="s">
        <v>44</v>
      </c>
      <c r="H276" s="23" t="s">
        <v>83</v>
      </c>
      <c r="I276" s="39" t="str">
        <f>IF(FRotas[[#This Row],[Placa]]="","",VLOOKUP(FRotas[[#This Row],[Placa]],Veículos!$F:$G,2,0))</f>
        <v>Furgão</v>
      </c>
      <c r="J276" s="5" t="s">
        <v>74</v>
      </c>
      <c r="K276" s="5" t="s">
        <v>124</v>
      </c>
      <c r="L276" s="5" t="s">
        <v>124</v>
      </c>
      <c r="M276" s="5" t="s">
        <v>70</v>
      </c>
      <c r="N276" s="5">
        <v>1108</v>
      </c>
      <c r="O276" s="24">
        <v>33316</v>
      </c>
      <c r="P276" s="25">
        <v>471</v>
      </c>
      <c r="Q276" s="25">
        <v>756</v>
      </c>
      <c r="R276" s="25">
        <v>6</v>
      </c>
      <c r="S276" s="25">
        <v>60</v>
      </c>
      <c r="T276" s="5" t="s">
        <v>0</v>
      </c>
      <c r="U276" s="5"/>
      <c r="V276" s="41" t="str">
        <f>IF(FRotas[[#This Row],[Placa]]="","",VLOOKUP(FRotas[[#This Row],[Placa]],Veículos!$F:$M,8,0))</f>
        <v>Terceiro</v>
      </c>
    </row>
    <row r="277" spans="5:22" ht="14.4" customHeight="1" x14ac:dyDescent="0.35">
      <c r="E277" s="23">
        <v>45627</v>
      </c>
      <c r="F277" s="23" t="s">
        <v>40</v>
      </c>
      <c r="G277" s="23" t="s">
        <v>43</v>
      </c>
      <c r="H277" s="23" t="s">
        <v>84</v>
      </c>
      <c r="I277" s="39" t="str">
        <f>IF(FRotas[[#This Row],[Placa]]="","",VLOOKUP(FRotas[[#This Row],[Placa]],Veículos!$F:$G,2,0))</f>
        <v>Caminhão Baú</v>
      </c>
      <c r="J277" s="5" t="s">
        <v>77</v>
      </c>
      <c r="K277" s="5" t="s">
        <v>124</v>
      </c>
      <c r="L277" s="5" t="s">
        <v>124</v>
      </c>
      <c r="M277" s="5" t="s">
        <v>71</v>
      </c>
      <c r="N277" s="5">
        <v>1031</v>
      </c>
      <c r="O277" s="24">
        <v>34631</v>
      </c>
      <c r="P277" s="25">
        <v>2772</v>
      </c>
      <c r="Q277" s="25">
        <v>732</v>
      </c>
      <c r="R277" s="25">
        <v>6</v>
      </c>
      <c r="S277" s="25">
        <v>70</v>
      </c>
      <c r="T277" s="5" t="s">
        <v>1</v>
      </c>
      <c r="U277" s="5" t="s">
        <v>134</v>
      </c>
      <c r="V277" s="41" t="str">
        <f>IF(FRotas[[#This Row],[Placa]]="","",VLOOKUP(FRotas[[#This Row],[Placa]],Veículos!$F:$M,8,0))</f>
        <v>Terceiro</v>
      </c>
    </row>
    <row r="278" spans="5:22" ht="14.4" customHeight="1" x14ac:dyDescent="0.35">
      <c r="E278" s="23">
        <v>45627</v>
      </c>
      <c r="F278" s="23" t="s">
        <v>40</v>
      </c>
      <c r="G278" s="23" t="s">
        <v>43</v>
      </c>
      <c r="H278" s="23" t="s">
        <v>85</v>
      </c>
      <c r="I278" s="39" t="str">
        <f>IF(FRotas[[#This Row],[Placa]]="","",VLOOKUP(FRotas[[#This Row],[Placa]],Veículos!$F:$G,2,0))</f>
        <v>Caminhão tanque</v>
      </c>
      <c r="J278" s="5" t="s">
        <v>74</v>
      </c>
      <c r="K278" s="5" t="s">
        <v>124</v>
      </c>
      <c r="L278" s="5" t="s">
        <v>124</v>
      </c>
      <c r="M278" s="5" t="s">
        <v>72</v>
      </c>
      <c r="N278" s="5">
        <v>1381</v>
      </c>
      <c r="O278" s="24">
        <v>28410</v>
      </c>
      <c r="P278" s="25">
        <v>2382</v>
      </c>
      <c r="Q278" s="25">
        <v>645</v>
      </c>
      <c r="R278" s="25">
        <v>6</v>
      </c>
      <c r="S278" s="25">
        <v>60</v>
      </c>
      <c r="T278" s="5" t="s">
        <v>1</v>
      </c>
      <c r="U278" s="5" t="s">
        <v>134</v>
      </c>
      <c r="V278" s="41" t="str">
        <f>IF(FRotas[[#This Row],[Placa]]="","",VLOOKUP(FRotas[[#This Row],[Placa]],Veículos!$F:$M,8,0))</f>
        <v>Próprio</v>
      </c>
    </row>
    <row r="279" spans="5:22" ht="14.4" customHeight="1" x14ac:dyDescent="0.35">
      <c r="E279" s="23">
        <v>45627</v>
      </c>
      <c r="F279" s="23" t="s">
        <v>41</v>
      </c>
      <c r="G279" s="23" t="s">
        <v>43</v>
      </c>
      <c r="H279" s="23" t="s">
        <v>86</v>
      </c>
      <c r="I279" s="39" t="str">
        <f>IF(FRotas[[#This Row],[Placa]]="","",VLOOKUP(FRotas[[#This Row],[Placa]],Veículos!$F:$G,2,0))</f>
        <v>Saveiro 2</v>
      </c>
      <c r="J279" s="5" t="s">
        <v>75</v>
      </c>
      <c r="K279" s="5" t="s">
        <v>124</v>
      </c>
      <c r="L279" s="5" t="s">
        <v>124</v>
      </c>
      <c r="M279" s="5" t="s">
        <v>73</v>
      </c>
      <c r="N279" s="5">
        <v>1080</v>
      </c>
      <c r="O279" s="24">
        <v>25080</v>
      </c>
      <c r="P279" s="25">
        <v>1834</v>
      </c>
      <c r="Q279" s="25">
        <v>392</v>
      </c>
      <c r="R279" s="25">
        <v>6</v>
      </c>
      <c r="S279" s="25">
        <v>50</v>
      </c>
      <c r="T279" s="5" t="s">
        <v>0</v>
      </c>
      <c r="U279" s="5"/>
      <c r="V279" s="41" t="str">
        <f>IF(FRotas[[#This Row],[Placa]]="","",VLOOKUP(FRotas[[#This Row],[Placa]],Veículos!$F:$M,8,0))</f>
        <v>Terceiro</v>
      </c>
    </row>
    <row r="280" spans="5:22" ht="14.4" customHeight="1" x14ac:dyDescent="0.35">
      <c r="E280" s="23">
        <v>45627</v>
      </c>
      <c r="F280" s="23" t="s">
        <v>40</v>
      </c>
      <c r="G280" s="23" t="s">
        <v>44</v>
      </c>
      <c r="H280" s="23" t="s">
        <v>87</v>
      </c>
      <c r="I280" s="39" t="str">
        <f>IF(FRotas[[#This Row],[Placa]]="","",VLOOKUP(FRotas[[#This Row],[Placa]],Veículos!$F:$G,2,0))</f>
        <v>Montana</v>
      </c>
      <c r="J280" s="5" t="s">
        <v>77</v>
      </c>
      <c r="K280" s="5" t="s">
        <v>124</v>
      </c>
      <c r="L280" s="5" t="s">
        <v>124</v>
      </c>
      <c r="M280" s="5" t="s">
        <v>70</v>
      </c>
      <c r="N280" s="5">
        <v>1119</v>
      </c>
      <c r="O280" s="24">
        <v>23075</v>
      </c>
      <c r="P280" s="25">
        <v>1101</v>
      </c>
      <c r="Q280" s="25">
        <v>614</v>
      </c>
      <c r="R280" s="25">
        <v>6</v>
      </c>
      <c r="S280" s="25">
        <v>100</v>
      </c>
      <c r="T280" s="5" t="s">
        <v>0</v>
      </c>
      <c r="U280" s="5"/>
      <c r="V280" s="41" t="str">
        <f>IF(FRotas[[#This Row],[Placa]]="","",VLOOKUP(FRotas[[#This Row],[Placa]],Veículos!$F:$M,8,0))</f>
        <v>Terceiro</v>
      </c>
    </row>
    <row r="281" spans="5:22" ht="14.4" customHeight="1" x14ac:dyDescent="0.35">
      <c r="E281" s="23">
        <v>45627</v>
      </c>
      <c r="F281" s="23" t="s">
        <v>40</v>
      </c>
      <c r="G281" s="23" t="s">
        <v>43</v>
      </c>
      <c r="H281" s="23" t="s">
        <v>88</v>
      </c>
      <c r="I281" s="39" t="str">
        <f>IF(FRotas[[#This Row],[Placa]]="","",VLOOKUP(FRotas[[#This Row],[Placa]],Veículos!$F:$G,2,0))</f>
        <v>Kangoo Van</v>
      </c>
      <c r="J281" s="5" t="s">
        <v>74</v>
      </c>
      <c r="K281" s="5" t="s">
        <v>124</v>
      </c>
      <c r="L281" s="5" t="s">
        <v>124</v>
      </c>
      <c r="M281" s="5" t="s">
        <v>71</v>
      </c>
      <c r="N281" s="5">
        <v>1581</v>
      </c>
      <c r="O281" s="24">
        <v>28915</v>
      </c>
      <c r="P281" s="25">
        <v>2388</v>
      </c>
      <c r="Q281" s="25">
        <v>361</v>
      </c>
      <c r="R281" s="25">
        <v>6</v>
      </c>
      <c r="S281" s="25">
        <v>50</v>
      </c>
      <c r="T281" s="5" t="s">
        <v>1</v>
      </c>
      <c r="U281" s="5" t="s">
        <v>132</v>
      </c>
      <c r="V281" s="41" t="str">
        <f>IF(FRotas[[#This Row],[Placa]]="","",VLOOKUP(FRotas[[#This Row],[Placa]],Veículos!$F:$M,8,0))</f>
        <v>Próprio</v>
      </c>
    </row>
    <row r="282" spans="5:22" ht="14.4" customHeight="1" x14ac:dyDescent="0.35">
      <c r="E282" s="23">
        <v>45627</v>
      </c>
      <c r="F282" s="23" t="s">
        <v>42</v>
      </c>
      <c r="G282" s="23" t="s">
        <v>43</v>
      </c>
      <c r="H282" s="23" t="s">
        <v>89</v>
      </c>
      <c r="I282" s="39" t="str">
        <f>IF(FRotas[[#This Row],[Placa]]="","",VLOOKUP(FRotas[[#This Row],[Placa]],Veículos!$F:$G,2,0))</f>
        <v>Hyundai HR</v>
      </c>
      <c r="J282" s="5" t="s">
        <v>74</v>
      </c>
      <c r="K282" s="5" t="s">
        <v>124</v>
      </c>
      <c r="L282" s="5" t="s">
        <v>124</v>
      </c>
      <c r="M282" s="5" t="s">
        <v>72</v>
      </c>
      <c r="N282" s="5">
        <v>1064</v>
      </c>
      <c r="O282" s="24">
        <v>30378</v>
      </c>
      <c r="P282" s="25">
        <v>338</v>
      </c>
      <c r="Q282" s="25">
        <v>340</v>
      </c>
      <c r="R282" s="25">
        <v>6</v>
      </c>
      <c r="S282" s="25">
        <v>50</v>
      </c>
      <c r="T282" s="5" t="s">
        <v>0</v>
      </c>
      <c r="U282" s="5"/>
      <c r="V282" s="41" t="str">
        <f>IF(FRotas[[#This Row],[Placa]]="","",VLOOKUP(FRotas[[#This Row],[Placa]],Veículos!$F:$M,8,0))</f>
        <v>Terceiro</v>
      </c>
    </row>
    <row r="283" spans="5:22" ht="14.4" customHeight="1" x14ac:dyDescent="0.35">
      <c r="E283" s="23">
        <v>45627</v>
      </c>
      <c r="F283" s="23" t="s">
        <v>40</v>
      </c>
      <c r="G283" s="23" t="s">
        <v>45</v>
      </c>
      <c r="H283" s="23" t="s">
        <v>90</v>
      </c>
      <c r="I283" s="39" t="str">
        <f>IF(FRotas[[#This Row],[Placa]]="","",VLOOKUP(FRotas[[#This Row],[Placa]],Veículos!$F:$G,2,0))</f>
        <v>Scania P320</v>
      </c>
      <c r="J283" s="5" t="s">
        <v>74</v>
      </c>
      <c r="K283" s="5" t="s">
        <v>124</v>
      </c>
      <c r="L283" s="5" t="s">
        <v>124</v>
      </c>
      <c r="M283" s="5" t="s">
        <v>73</v>
      </c>
      <c r="N283" s="5">
        <v>973</v>
      </c>
      <c r="O283" s="24">
        <v>13482</v>
      </c>
      <c r="P283" s="25">
        <v>1474</v>
      </c>
      <c r="Q283" s="25">
        <v>812</v>
      </c>
      <c r="R283" s="25">
        <v>6</v>
      </c>
      <c r="S283" s="25">
        <v>50</v>
      </c>
      <c r="T283" s="5" t="s">
        <v>0</v>
      </c>
      <c r="U283" s="5"/>
      <c r="V283" s="41" t="str">
        <f>IF(FRotas[[#This Row],[Placa]]="","",VLOOKUP(FRotas[[#This Row],[Placa]],Veículos!$F:$M,8,0))</f>
        <v>Terceiro</v>
      </c>
    </row>
    <row r="284" spans="5:22" ht="14.4" customHeight="1" x14ac:dyDescent="0.35">
      <c r="E284" s="23">
        <v>45627</v>
      </c>
      <c r="F284" s="23" t="s">
        <v>41</v>
      </c>
      <c r="G284" s="23" t="s">
        <v>43</v>
      </c>
      <c r="H284" s="23" t="s">
        <v>91</v>
      </c>
      <c r="I284" s="39" t="str">
        <f>IF(FRotas[[#This Row],[Placa]]="","",VLOOKUP(FRotas[[#This Row],[Placa]],Veículos!$F:$G,2,0))</f>
        <v>Volvo VM 270</v>
      </c>
      <c r="J284" s="5" t="s">
        <v>77</v>
      </c>
      <c r="K284" s="5" t="s">
        <v>121</v>
      </c>
      <c r="L284" s="5" t="s">
        <v>121</v>
      </c>
      <c r="M284" s="5" t="s">
        <v>71</v>
      </c>
      <c r="N284" s="5">
        <v>691</v>
      </c>
      <c r="O284" s="24">
        <v>18972</v>
      </c>
      <c r="P284" s="25">
        <v>167</v>
      </c>
      <c r="Q284" s="25">
        <v>367</v>
      </c>
      <c r="R284" s="25">
        <v>6</v>
      </c>
      <c r="S284" s="25">
        <v>60</v>
      </c>
      <c r="T284" s="5" t="s">
        <v>0</v>
      </c>
      <c r="U284" s="5"/>
      <c r="V284" s="41" t="str">
        <f>IF(FRotas[[#This Row],[Placa]]="","",VLOOKUP(FRotas[[#This Row],[Placa]],Veículos!$F:$M,8,0))</f>
        <v>Próprio</v>
      </c>
    </row>
    <row r="285" spans="5:22" ht="14.4" customHeight="1" x14ac:dyDescent="0.35">
      <c r="E285" s="23">
        <v>45627</v>
      </c>
      <c r="F285" s="23" t="s">
        <v>40</v>
      </c>
      <c r="G285" s="23" t="s">
        <v>43</v>
      </c>
      <c r="H285" s="23" t="s">
        <v>92</v>
      </c>
      <c r="I285" s="39" t="str">
        <f>IF(FRotas[[#This Row],[Placa]]="","",VLOOKUP(FRotas[[#This Row],[Placa]],Veículos!$F:$G,2,0))</f>
        <v>Kia Bongo K2500</v>
      </c>
      <c r="J285" s="5" t="s">
        <v>74</v>
      </c>
      <c r="K285" s="5" t="s">
        <v>121</v>
      </c>
      <c r="L285" s="5" t="s">
        <v>121</v>
      </c>
      <c r="M285" s="5" t="s">
        <v>70</v>
      </c>
      <c r="N285" s="5">
        <v>1192</v>
      </c>
      <c r="O285" s="24">
        <v>19692</v>
      </c>
      <c r="P285" s="25">
        <v>398</v>
      </c>
      <c r="Q285" s="25">
        <v>838</v>
      </c>
      <c r="R285" s="25">
        <v>6</v>
      </c>
      <c r="S285" s="25">
        <v>60</v>
      </c>
      <c r="T285" s="5" t="s">
        <v>0</v>
      </c>
      <c r="U285" s="5"/>
      <c r="V285" s="41" t="str">
        <f>IF(FRotas[[#This Row],[Placa]]="","",VLOOKUP(FRotas[[#This Row],[Placa]],Veículos!$F:$M,8,0))</f>
        <v>Terceiro</v>
      </c>
    </row>
    <row r="286" spans="5:22" ht="14.4" customHeight="1" x14ac:dyDescent="0.35">
      <c r="E286" s="23">
        <v>45627</v>
      </c>
      <c r="F286" s="23" t="s">
        <v>40</v>
      </c>
      <c r="G286" s="23" t="s">
        <v>44</v>
      </c>
      <c r="H286" s="23" t="s">
        <v>93</v>
      </c>
      <c r="I286" s="39" t="str">
        <f>IF(FRotas[[#This Row],[Placa]]="","",VLOOKUP(FRotas[[#This Row],[Placa]],Veículos!$F:$G,2,0))</f>
        <v>Sprinter</v>
      </c>
      <c r="J286" s="5" t="s">
        <v>75</v>
      </c>
      <c r="K286" s="5" t="s">
        <v>121</v>
      </c>
      <c r="L286" s="5" t="s">
        <v>121</v>
      </c>
      <c r="M286" s="5" t="s">
        <v>71</v>
      </c>
      <c r="N286" s="5">
        <v>1137</v>
      </c>
      <c r="O286" s="24">
        <v>30949</v>
      </c>
      <c r="P286" s="25">
        <v>770</v>
      </c>
      <c r="Q286" s="25">
        <v>565</v>
      </c>
      <c r="R286" s="25">
        <v>6</v>
      </c>
      <c r="S286" s="25">
        <v>70</v>
      </c>
      <c r="T286" s="5" t="s">
        <v>1</v>
      </c>
      <c r="U286" s="5" t="s">
        <v>132</v>
      </c>
      <c r="V286" s="41" t="str">
        <f>IF(FRotas[[#This Row],[Placa]]="","",VLOOKUP(FRotas[[#This Row],[Placa]],Veículos!$F:$M,8,0))</f>
        <v>Terceiro</v>
      </c>
    </row>
    <row r="287" spans="5:22" ht="14.4" customHeight="1" x14ac:dyDescent="0.35">
      <c r="E287" s="23">
        <v>45627</v>
      </c>
      <c r="F287" s="23" t="s">
        <v>40</v>
      </c>
      <c r="G287" s="23" t="s">
        <v>43</v>
      </c>
      <c r="H287" s="23" t="s">
        <v>94</v>
      </c>
      <c r="I287" s="39" t="str">
        <f>IF(FRotas[[#This Row],[Placa]]="","",VLOOKUP(FRotas[[#This Row],[Placa]],Veículos!$F:$G,2,0))</f>
        <v>Fiorino</v>
      </c>
      <c r="J287" s="5" t="s">
        <v>77</v>
      </c>
      <c r="K287" s="5" t="s">
        <v>122</v>
      </c>
      <c r="L287" s="5" t="s">
        <v>122</v>
      </c>
      <c r="M287" s="5" t="s">
        <v>70</v>
      </c>
      <c r="N287" s="5">
        <v>1095</v>
      </c>
      <c r="O287" s="24">
        <v>17446</v>
      </c>
      <c r="P287" s="25">
        <v>2236</v>
      </c>
      <c r="Q287" s="25">
        <v>906</v>
      </c>
      <c r="R287" s="25">
        <v>6</v>
      </c>
      <c r="S287" s="25">
        <v>60</v>
      </c>
      <c r="T287" s="5" t="s">
        <v>1</v>
      </c>
      <c r="U287" s="5" t="s">
        <v>132</v>
      </c>
      <c r="V287" s="41" t="str">
        <f>IF(FRotas[[#This Row],[Placa]]="","",VLOOKUP(FRotas[[#This Row],[Placa]],Veículos!$F:$M,8,0))</f>
        <v>Próprio</v>
      </c>
    </row>
    <row r="288" spans="5:22" ht="14.4" customHeight="1" x14ac:dyDescent="0.35">
      <c r="E288" s="23">
        <v>45627</v>
      </c>
      <c r="F288" s="23" t="s">
        <v>41</v>
      </c>
      <c r="G288" s="23" t="s">
        <v>43</v>
      </c>
      <c r="H288" s="23" t="s">
        <v>93</v>
      </c>
      <c r="I288" s="39" t="str">
        <f>IF(FRotas[[#This Row],[Placa]]="","",VLOOKUP(FRotas[[#This Row],[Placa]],Veículos!$F:$G,2,0))</f>
        <v>Sprinter</v>
      </c>
      <c r="J288" s="5" t="s">
        <v>74</v>
      </c>
      <c r="K288" s="5" t="s">
        <v>122</v>
      </c>
      <c r="L288" s="5" t="s">
        <v>122</v>
      </c>
      <c r="M288" s="5" t="s">
        <v>72</v>
      </c>
      <c r="N288" s="5">
        <v>1444</v>
      </c>
      <c r="O288" s="24">
        <v>16011</v>
      </c>
      <c r="P288" s="25">
        <v>2550</v>
      </c>
      <c r="Q288" s="25">
        <v>577</v>
      </c>
      <c r="R288" s="25">
        <v>6</v>
      </c>
      <c r="S288" s="25">
        <v>50</v>
      </c>
      <c r="T288" s="5" t="s">
        <v>0</v>
      </c>
      <c r="U288" s="5"/>
      <c r="V288" s="41" t="str">
        <f>IF(FRotas[[#This Row],[Placa]]="","",VLOOKUP(FRotas[[#This Row],[Placa]],Veículos!$F:$M,8,0))</f>
        <v>Terceiro</v>
      </c>
    </row>
    <row r="289" spans="5:22" ht="14.4" customHeight="1" x14ac:dyDescent="0.35">
      <c r="E289" s="23">
        <v>45627</v>
      </c>
      <c r="F289" s="23" t="s">
        <v>40</v>
      </c>
      <c r="G289" s="23" t="s">
        <v>43</v>
      </c>
      <c r="H289" s="23" t="s">
        <v>93</v>
      </c>
      <c r="I289" s="39" t="str">
        <f>IF(FRotas[[#This Row],[Placa]]="","",VLOOKUP(FRotas[[#This Row],[Placa]],Veículos!$F:$G,2,0))</f>
        <v>Sprinter</v>
      </c>
      <c r="J289" s="5" t="s">
        <v>75</v>
      </c>
      <c r="K289" s="5" t="s">
        <v>122</v>
      </c>
      <c r="L289" s="5" t="s">
        <v>122</v>
      </c>
      <c r="M289" s="5" t="s">
        <v>70</v>
      </c>
      <c r="N289" s="5">
        <v>658</v>
      </c>
      <c r="O289" s="24">
        <v>21064</v>
      </c>
      <c r="P289" s="25">
        <v>1088</v>
      </c>
      <c r="Q289" s="25">
        <v>519</v>
      </c>
      <c r="R289" s="25">
        <v>6</v>
      </c>
      <c r="S289" s="25">
        <v>100</v>
      </c>
      <c r="T289" s="5" t="s">
        <v>0</v>
      </c>
      <c r="U289" s="5"/>
      <c r="V289" s="41" t="str">
        <f>IF(FRotas[[#This Row],[Placa]]="","",VLOOKUP(FRotas[[#This Row],[Placa]],Veículos!$F:$M,8,0))</f>
        <v>Terceiro</v>
      </c>
    </row>
    <row r="290" spans="5:22" ht="14.4" customHeight="1" x14ac:dyDescent="0.35">
      <c r="E290" s="23">
        <v>45627</v>
      </c>
      <c r="F290" s="23" t="s">
        <v>40</v>
      </c>
      <c r="G290" s="23" t="s">
        <v>44</v>
      </c>
      <c r="H290" s="23" t="s">
        <v>93</v>
      </c>
      <c r="I290" s="39" t="str">
        <f>IF(FRotas[[#This Row],[Placa]]="","",VLOOKUP(FRotas[[#This Row],[Placa]],Veículos!$F:$G,2,0))</f>
        <v>Sprinter</v>
      </c>
      <c r="J290" s="5" t="s">
        <v>77</v>
      </c>
      <c r="K290" s="5" t="s">
        <v>122</v>
      </c>
      <c r="L290" s="5" t="s">
        <v>122</v>
      </c>
      <c r="M290" s="5" t="s">
        <v>70</v>
      </c>
      <c r="N290" s="5">
        <v>1096</v>
      </c>
      <c r="O290" s="24">
        <v>7628</v>
      </c>
      <c r="P290" s="25">
        <v>1336</v>
      </c>
      <c r="Q290" s="25">
        <v>227</v>
      </c>
      <c r="R290" s="25">
        <v>6</v>
      </c>
      <c r="S290" s="25">
        <v>50</v>
      </c>
      <c r="T290" s="5" t="s">
        <v>1</v>
      </c>
      <c r="U290" s="5" t="s">
        <v>132</v>
      </c>
      <c r="V290" s="41" t="str">
        <f>IF(FRotas[[#This Row],[Placa]]="","",VLOOKUP(FRotas[[#This Row],[Placa]],Veículos!$F:$M,8,0))</f>
        <v>Terceiro</v>
      </c>
    </row>
    <row r="291" spans="5:22" ht="14.4" customHeight="1" x14ac:dyDescent="0.35">
      <c r="E291" s="23">
        <v>45627</v>
      </c>
      <c r="F291" s="23" t="s">
        <v>42</v>
      </c>
      <c r="G291" s="23" t="s">
        <v>43</v>
      </c>
      <c r="H291" s="23" t="s">
        <v>98</v>
      </c>
      <c r="I291" s="39" t="str">
        <f>IF(FRotas[[#This Row],[Placa]]="","",VLOOKUP(FRotas[[#This Row],[Placa]],Veículos!$F:$G,2,0))</f>
        <v>Civic</v>
      </c>
      <c r="J291" s="5" t="s">
        <v>74</v>
      </c>
      <c r="K291" s="5" t="s">
        <v>123</v>
      </c>
      <c r="L291" s="5" t="s">
        <v>123</v>
      </c>
      <c r="M291" s="5" t="s">
        <v>73</v>
      </c>
      <c r="N291" s="5">
        <v>837</v>
      </c>
      <c r="O291" s="24">
        <v>25903</v>
      </c>
      <c r="P291" s="25">
        <v>1624</v>
      </c>
      <c r="Q291" s="25">
        <v>831</v>
      </c>
      <c r="R291" s="25">
        <v>6</v>
      </c>
      <c r="S291" s="25">
        <v>50</v>
      </c>
      <c r="T291" s="5" t="s">
        <v>0</v>
      </c>
      <c r="U291" s="5"/>
      <c r="V291" s="41" t="str">
        <f>IF(FRotas[[#This Row],[Placa]]="","",VLOOKUP(FRotas[[#This Row],[Placa]],Veículos!$F:$M,8,0))</f>
        <v>Terceiro</v>
      </c>
    </row>
    <row r="292" spans="5:22" ht="14.4" customHeight="1" x14ac:dyDescent="0.4">
      <c r="E292" s="3"/>
      <c r="F292" s="3"/>
      <c r="G292" s="3"/>
      <c r="H292" s="3"/>
      <c r="I292" s="3"/>
      <c r="J292" s="3"/>
      <c r="K292" s="3"/>
      <c r="L292" s="3"/>
      <c r="M292" s="3"/>
      <c r="N292" s="3"/>
      <c r="O292" s="3"/>
      <c r="P292" s="3"/>
      <c r="Q292" s="3"/>
      <c r="R292" s="3"/>
      <c r="S292" s="3"/>
      <c r="T292" s="3"/>
      <c r="U292" s="3"/>
    </row>
    <row r="293" spans="5:22" ht="14.4" customHeight="1" x14ac:dyDescent="0.4">
      <c r="E293" s="3"/>
      <c r="F293" s="3"/>
      <c r="G293" s="3"/>
      <c r="H293" s="3"/>
      <c r="I293" s="3"/>
      <c r="J293" s="3"/>
      <c r="K293" s="3"/>
      <c r="L293" s="3"/>
      <c r="M293" s="3"/>
      <c r="N293" s="3"/>
      <c r="O293" s="3"/>
      <c r="P293" s="3"/>
      <c r="Q293" s="3"/>
      <c r="R293" s="3"/>
      <c r="S293" s="3"/>
      <c r="T293" s="3"/>
      <c r="U293" s="3"/>
    </row>
    <row r="294" spans="5:22" ht="14.4" customHeight="1" x14ac:dyDescent="0.4">
      <c r="E294" s="3"/>
      <c r="F294" s="3"/>
      <c r="G294" s="3"/>
      <c r="H294" s="3"/>
      <c r="I294" s="3"/>
      <c r="J294" s="3"/>
      <c r="K294" s="3"/>
      <c r="L294" s="3"/>
      <c r="M294" s="3"/>
      <c r="N294" s="3"/>
      <c r="O294" s="3"/>
      <c r="P294" s="3"/>
      <c r="Q294" s="3"/>
      <c r="R294" s="3"/>
      <c r="S294" s="3"/>
      <c r="T294" s="3"/>
      <c r="U294" s="3"/>
    </row>
    <row r="295" spans="5:22" ht="14.4" customHeight="1" x14ac:dyDescent="0.4">
      <c r="E295" s="3"/>
      <c r="F295" s="3"/>
      <c r="G295" s="3"/>
      <c r="H295" s="3"/>
      <c r="I295" s="3"/>
      <c r="J295" s="3"/>
      <c r="K295" s="3"/>
      <c r="L295" s="3"/>
      <c r="M295" s="3"/>
      <c r="N295" s="3"/>
      <c r="O295" s="3"/>
      <c r="P295" s="3"/>
      <c r="Q295" s="3"/>
      <c r="R295" s="3"/>
      <c r="S295" s="3"/>
      <c r="T295" s="3"/>
      <c r="U295" s="3"/>
    </row>
    <row r="296" spans="5:22" ht="14.4" customHeight="1" x14ac:dyDescent="0.4">
      <c r="E296" s="3"/>
      <c r="F296" s="3"/>
      <c r="G296" s="3"/>
      <c r="H296" s="3"/>
      <c r="I296" s="3"/>
      <c r="J296" s="3"/>
      <c r="K296" s="3"/>
      <c r="L296" s="3"/>
      <c r="M296" s="3"/>
      <c r="N296" s="3"/>
      <c r="O296" s="3"/>
      <c r="P296" s="3"/>
      <c r="Q296" s="3"/>
      <c r="R296" s="3"/>
      <c r="S296" s="3"/>
      <c r="T296" s="3"/>
      <c r="U296" s="3"/>
    </row>
  </sheetData>
  <dataValidations count="1">
    <dataValidation type="list" allowBlank="1" showInputMessage="1" showErrorMessage="1" sqref="T4:T291" xr:uid="{E8C580C5-666C-4422-9006-DDEBDF1B1B0A}">
      <formula1>"Sim,Não"</formula1>
    </dataValidation>
  </dataValidations>
  <pageMargins left="0.511811024" right="0.511811024" top="0.78740157499999996" bottom="0.78740157499999996" header="0.31496062000000002" footer="0.31496062000000002"/>
  <drawing r:id="rId1"/>
  <tableParts count="1">
    <tablePart r:id="rId2"/>
  </tableParts>
  <extLst>
    <ext xmlns:x14="http://schemas.microsoft.com/office/spreadsheetml/2009/9/main" uri="{CCE6A557-97BC-4b89-ADB6-D9C93CAAB3DF}">
      <x14:dataValidations xmlns:xm="http://schemas.microsoft.com/office/excel/2006/main" count="5">
        <x14:dataValidation type="list" allowBlank="1" showInputMessage="1" showErrorMessage="1" xr:uid="{6B9434E9-CE15-4A7B-A703-695026570B8B}">
          <x14:formula1>
            <xm:f>OFFSET(Cadastros!$E$3,1,,COUNTA(Cadastros!$E:$E)-1)</xm:f>
          </x14:formula1>
          <xm:sqref>J4:J291</xm:sqref>
        </x14:dataValidation>
        <x14:dataValidation type="list" allowBlank="1" showInputMessage="1" showErrorMessage="1" xr:uid="{5798CAA1-304C-44C6-AEF9-1D19B38377E3}">
          <x14:formula1>
            <xm:f>OFFSET(Cadastros!$I$3,1,,COUNTA(Cadastros!$I:$I)-1)</xm:f>
          </x14:formula1>
          <xm:sqref>M4:M291</xm:sqref>
        </x14:dataValidation>
        <x14:dataValidation type="list" allowBlank="1" showInputMessage="1" showErrorMessage="1" xr:uid="{C873FB50-3949-49A7-BD19-F2C08DE363DF}">
          <x14:formula1>
            <xm:f>OFFSET(Cadastros!$K$3,1,,COUNTA(Cadastros!$K:$K)-1)</xm:f>
          </x14:formula1>
          <xm:sqref>F5:F291 F4</xm:sqref>
        </x14:dataValidation>
        <x14:dataValidation type="list" allowBlank="1" showInputMessage="1" showErrorMessage="1" xr:uid="{A14126FF-0002-4DA2-9124-7771CC81BCAE}">
          <x14:formula1>
            <xm:f>OFFSET(Cadastros!$M$3,1,,COUNTA(Cadastros!$M:$M)-1)</xm:f>
          </x14:formula1>
          <xm:sqref>G4:G291</xm:sqref>
        </x14:dataValidation>
        <x14:dataValidation type="list" allowBlank="1" showInputMessage="1" showErrorMessage="1" xr:uid="{26A4BBB8-F282-4CF5-9623-887F36379F70}">
          <x14:formula1>
            <xm:f>OFFSET(Veículos!$F$3,1,,COUNTA(Veículos!$F:$F)-1)</xm:f>
          </x14:formula1>
          <xm:sqref>H4:H291</xm:sqref>
        </x14:dataValidation>
      </x14:dataValidations>
    </ext>
  </extLst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FC57445-2E01-481F-A255-A7BCBEE27F76}">
  <dimension ref="A1:T27"/>
  <sheetViews>
    <sheetView showGridLines="0" zoomScale="110" zoomScaleNormal="110" workbookViewId="0">
      <pane ySplit="3" topLeftCell="A4" activePane="bottomLeft" state="frozen"/>
      <selection pane="bottomLeft" activeCell="M4" sqref="M4"/>
    </sheetView>
  </sheetViews>
  <sheetFormatPr defaultColWidth="8.88671875" defaultRowHeight="14.4" customHeight="1" x14ac:dyDescent="0.3"/>
  <cols>
    <col min="1" max="3" width="8.88671875" style="12" customWidth="1"/>
    <col min="4" max="4" width="2.6640625" style="12" customWidth="1"/>
    <col min="5" max="5" width="10.5546875" style="12" bestFit="1" customWidth="1"/>
    <col min="6" max="6" width="9" style="12" bestFit="1" customWidth="1"/>
    <col min="7" max="7" width="16.77734375" style="12" bestFit="1" customWidth="1"/>
    <col min="8" max="8" width="18.77734375" style="12" bestFit="1" customWidth="1"/>
    <col min="9" max="9" width="27.6640625" style="12" customWidth="1"/>
    <col min="10" max="10" width="20.109375" style="12" bestFit="1" customWidth="1"/>
    <col min="11" max="11" width="11.6640625" style="12" customWidth="1"/>
    <col min="12" max="12" width="10" style="12" bestFit="1" customWidth="1"/>
    <col min="13" max="13" width="11.6640625" style="12" customWidth="1"/>
    <col min="14" max="15" width="8.88671875" style="12" customWidth="1"/>
    <col min="16" max="16384" width="8.88671875" style="12"/>
  </cols>
  <sheetData>
    <row r="1" spans="1:20" customFormat="1" ht="40.200000000000003" customHeight="1" x14ac:dyDescent="0.3">
      <c r="A1" s="1"/>
      <c r="B1" s="1"/>
      <c r="C1" s="1"/>
      <c r="D1" s="2" t="s">
        <v>27</v>
      </c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</row>
    <row r="2" spans="1:20" customFormat="1" x14ac:dyDescent="0.3">
      <c r="A2" s="1"/>
      <c r="B2" s="1"/>
      <c r="C2" s="1"/>
    </row>
    <row r="3" spans="1:20" customFormat="1" ht="16.95" customHeight="1" x14ac:dyDescent="0.3">
      <c r="A3" s="1"/>
      <c r="B3" s="1"/>
      <c r="C3" s="1"/>
      <c r="E3" s="6" t="s">
        <v>16</v>
      </c>
      <c r="F3" s="6" t="s">
        <v>7</v>
      </c>
      <c r="G3" s="6" t="s">
        <v>17</v>
      </c>
      <c r="H3" s="6" t="s">
        <v>52</v>
      </c>
      <c r="I3" s="6" t="s">
        <v>55</v>
      </c>
      <c r="J3" s="37" t="s">
        <v>56</v>
      </c>
      <c r="K3" s="6" t="s">
        <v>28</v>
      </c>
      <c r="L3" s="6" t="s">
        <v>34</v>
      </c>
      <c r="M3" s="6" t="s">
        <v>35</v>
      </c>
    </row>
    <row r="4" spans="1:20" customFormat="1" ht="16.95" customHeight="1" x14ac:dyDescent="0.3">
      <c r="A4" s="1"/>
      <c r="B4" s="1"/>
      <c r="C4" s="1"/>
      <c r="E4" s="7">
        <v>45452</v>
      </c>
      <c r="F4" s="6" t="s">
        <v>48</v>
      </c>
      <c r="G4" s="40" t="str">
        <f>IF(FManutencao[[#This Row],[Placa]]="","",VLOOKUP(FManutencao[[#This Row],[Placa]],Veículos!$F:$G,2,0))</f>
        <v>Van</v>
      </c>
      <c r="H4" s="6" t="s">
        <v>53</v>
      </c>
      <c r="I4" s="6" t="s">
        <v>30</v>
      </c>
      <c r="J4" s="38">
        <v>200</v>
      </c>
      <c r="K4" s="6" t="s">
        <v>30</v>
      </c>
      <c r="L4" s="6" t="s">
        <v>40</v>
      </c>
      <c r="M4" s="6" t="s">
        <v>43</v>
      </c>
    </row>
    <row r="5" spans="1:20" customFormat="1" ht="16.95" customHeight="1" x14ac:dyDescent="0.3">
      <c r="A5" s="1"/>
      <c r="B5" s="1"/>
      <c r="C5" s="1"/>
      <c r="E5" s="7">
        <v>45454</v>
      </c>
      <c r="F5" s="6" t="s">
        <v>48</v>
      </c>
      <c r="G5" s="40" t="str">
        <f>IF(FManutencao[[#This Row],[Placa]]="","",VLOOKUP(FManutencao[[#This Row],[Placa]],Veículos!$F:$G,2,0))</f>
        <v>Van</v>
      </c>
      <c r="H5" s="6" t="s">
        <v>53</v>
      </c>
      <c r="I5" s="6" t="s">
        <v>125</v>
      </c>
      <c r="J5" s="38">
        <v>150</v>
      </c>
      <c r="K5" s="6"/>
      <c r="L5" s="6" t="s">
        <v>40</v>
      </c>
      <c r="M5" s="6" t="s">
        <v>44</v>
      </c>
    </row>
    <row r="6" spans="1:20" customFormat="1" ht="16.95" customHeight="1" x14ac:dyDescent="0.3">
      <c r="A6" s="1"/>
      <c r="B6" s="1"/>
      <c r="C6" s="1"/>
      <c r="E6" s="7">
        <v>45327</v>
      </c>
      <c r="F6" s="6" t="s">
        <v>78</v>
      </c>
      <c r="G6" s="40" t="str">
        <f>IF(FManutencao[[#This Row],[Placa]]="","",VLOOKUP(FManutencao[[#This Row],[Placa]],Veículos!$F:$G,2,0))</f>
        <v>SAVEIRO</v>
      </c>
      <c r="H6" s="6" t="s">
        <v>53</v>
      </c>
      <c r="I6" s="6" t="s">
        <v>31</v>
      </c>
      <c r="J6" s="38">
        <v>300</v>
      </c>
      <c r="K6" s="6" t="s">
        <v>31</v>
      </c>
      <c r="L6" s="6" t="s">
        <v>40</v>
      </c>
      <c r="M6" s="6" t="s">
        <v>45</v>
      </c>
    </row>
    <row r="7" spans="1:20" customFormat="1" ht="16.95" customHeight="1" x14ac:dyDescent="0.3">
      <c r="A7" s="1"/>
      <c r="B7" s="1"/>
      <c r="C7" s="1"/>
      <c r="E7" s="7">
        <v>45332</v>
      </c>
      <c r="F7" s="6" t="s">
        <v>81</v>
      </c>
      <c r="G7" s="40" t="str">
        <f>IF(FManutencao[[#This Row],[Placa]]="","",VLOOKUP(FManutencao[[#This Row],[Placa]],Veículos!$F:$G,2,0))</f>
        <v>Kombi</v>
      </c>
      <c r="H7" s="6" t="s">
        <v>54</v>
      </c>
      <c r="I7" s="6" t="s">
        <v>126</v>
      </c>
      <c r="J7" s="38">
        <v>400</v>
      </c>
      <c r="K7" s="6"/>
      <c r="L7" s="6" t="s">
        <v>41</v>
      </c>
      <c r="M7" s="6" t="s">
        <v>43</v>
      </c>
    </row>
    <row r="8" spans="1:20" customFormat="1" ht="16.95" customHeight="1" x14ac:dyDescent="0.3">
      <c r="A8" s="1"/>
      <c r="B8" s="1"/>
      <c r="C8" s="1"/>
      <c r="E8" s="7">
        <v>45463</v>
      </c>
      <c r="F8" s="6" t="s">
        <v>83</v>
      </c>
      <c r="G8" s="40" t="str">
        <f>IF(FManutencao[[#This Row],[Placa]]="","",VLOOKUP(FManutencao[[#This Row],[Placa]],Veículos!$F:$G,2,0))</f>
        <v>Furgão</v>
      </c>
      <c r="H8" s="6" t="s">
        <v>53</v>
      </c>
      <c r="I8" s="6" t="s">
        <v>69</v>
      </c>
      <c r="J8" s="38">
        <v>800</v>
      </c>
      <c r="K8" s="6" t="s">
        <v>32</v>
      </c>
      <c r="L8" s="6" t="s">
        <v>41</v>
      </c>
      <c r="M8" s="6" t="s">
        <v>44</v>
      </c>
    </row>
    <row r="9" spans="1:20" customFormat="1" ht="16.95" customHeight="1" x14ac:dyDescent="0.3">
      <c r="A9" s="1"/>
      <c r="B9" s="1"/>
      <c r="C9" s="1"/>
      <c r="E9" s="7">
        <v>45465</v>
      </c>
      <c r="F9" s="6" t="s">
        <v>85</v>
      </c>
      <c r="G9" s="40" t="str">
        <f>IF(FManutencao[[#This Row],[Placa]]="","",VLOOKUP(FManutencao[[#This Row],[Placa]],Veículos!$F:$G,2,0))</f>
        <v>Caminhão tanque</v>
      </c>
      <c r="H9" s="6" t="s">
        <v>53</v>
      </c>
      <c r="I9" s="6" t="s">
        <v>127</v>
      </c>
      <c r="J9" s="38">
        <v>1500</v>
      </c>
      <c r="K9" s="6"/>
      <c r="L9" s="6" t="s">
        <v>42</v>
      </c>
      <c r="M9" s="6" t="s">
        <v>43</v>
      </c>
    </row>
    <row r="10" spans="1:20" customFormat="1" ht="16.95" customHeight="1" x14ac:dyDescent="0.3">
      <c r="A10" s="1"/>
      <c r="B10" s="1"/>
      <c r="C10" s="1"/>
      <c r="E10" s="7">
        <v>45381</v>
      </c>
      <c r="F10" s="6" t="s">
        <v>48</v>
      </c>
      <c r="G10" s="40" t="str">
        <f>IF(FManutencao[[#This Row],[Placa]]="","",VLOOKUP(FManutencao[[#This Row],[Placa]],Veículos!$F:$G,2,0))</f>
        <v>Van</v>
      </c>
      <c r="H10" s="6" t="s">
        <v>54</v>
      </c>
      <c r="I10" s="6" t="s">
        <v>128</v>
      </c>
      <c r="J10" s="38">
        <v>600</v>
      </c>
      <c r="K10" s="6" t="s">
        <v>33</v>
      </c>
      <c r="L10" s="6" t="s">
        <v>41</v>
      </c>
      <c r="M10" s="6" t="s">
        <v>43</v>
      </c>
    </row>
    <row r="11" spans="1:20" customFormat="1" ht="16.95" customHeight="1" x14ac:dyDescent="0.3">
      <c r="A11" s="1"/>
      <c r="B11" s="1"/>
      <c r="C11" s="1"/>
      <c r="E11" s="7">
        <v>45416</v>
      </c>
      <c r="F11" s="6" t="s">
        <v>96</v>
      </c>
      <c r="G11" s="40" t="str">
        <f>IF(FManutencao[[#This Row],[Placa]]="","",VLOOKUP(FManutencao[[#This Row],[Placa]],Veículos!$F:$G,2,0))</f>
        <v>Celta</v>
      </c>
      <c r="H11" s="6" t="s">
        <v>53</v>
      </c>
      <c r="I11" s="6" t="s">
        <v>129</v>
      </c>
      <c r="J11" s="38">
        <v>200</v>
      </c>
      <c r="K11" s="6"/>
      <c r="L11" s="6" t="s">
        <v>40</v>
      </c>
      <c r="M11" s="6" t="s">
        <v>44</v>
      </c>
    </row>
    <row r="12" spans="1:20" ht="16.95" customHeight="1" x14ac:dyDescent="0.4">
      <c r="A12" s="1"/>
      <c r="B12" s="1"/>
      <c r="C12" s="1"/>
      <c r="E12" s="14"/>
      <c r="F12" s="14"/>
      <c r="G12" s="14"/>
      <c r="H12" s="14"/>
      <c r="I12" s="14"/>
      <c r="J12" s="14"/>
      <c r="K12" s="14"/>
    </row>
    <row r="13" spans="1:20" ht="16.95" customHeight="1" x14ac:dyDescent="0.4">
      <c r="E13" s="14"/>
      <c r="F13" s="14"/>
      <c r="G13" s="14"/>
      <c r="H13" s="14"/>
      <c r="I13" s="14"/>
      <c r="J13" s="14"/>
      <c r="K13" s="14"/>
    </row>
    <row r="14" spans="1:20" ht="16.95" customHeight="1" x14ac:dyDescent="0.4">
      <c r="E14" s="14"/>
      <c r="F14" s="14"/>
      <c r="G14" s="14"/>
      <c r="H14" s="14"/>
      <c r="I14" s="14"/>
      <c r="J14" s="14"/>
      <c r="K14" s="14"/>
    </row>
    <row r="15" spans="1:20" ht="16.95" customHeight="1" x14ac:dyDescent="0.4">
      <c r="E15" s="14"/>
      <c r="F15" s="14"/>
      <c r="G15" s="14"/>
      <c r="H15" s="14"/>
      <c r="I15" s="14"/>
      <c r="J15" s="14"/>
      <c r="K15" s="14"/>
    </row>
    <row r="16" spans="1:20" ht="16.95" customHeight="1" x14ac:dyDescent="0.4">
      <c r="E16" s="14"/>
      <c r="F16" s="14"/>
      <c r="G16" s="14"/>
      <c r="H16" s="14"/>
      <c r="I16" s="14"/>
      <c r="J16" s="14"/>
      <c r="K16" s="14"/>
    </row>
    <row r="17" spans="5:11" ht="16.95" customHeight="1" x14ac:dyDescent="0.4">
      <c r="E17" s="14"/>
      <c r="F17" s="14"/>
      <c r="G17" s="14"/>
      <c r="H17" s="14"/>
      <c r="I17" s="14"/>
      <c r="J17" s="14"/>
      <c r="K17" s="14"/>
    </row>
    <row r="18" spans="5:11" ht="16.95" customHeight="1" x14ac:dyDescent="0.4">
      <c r="E18" s="14"/>
      <c r="F18" s="14"/>
      <c r="G18" s="14"/>
      <c r="H18" s="14"/>
      <c r="I18" s="14"/>
      <c r="J18" s="14"/>
      <c r="K18" s="14"/>
    </row>
    <row r="19" spans="5:11" ht="16.95" customHeight="1" x14ac:dyDescent="0.3"/>
    <row r="20" spans="5:11" x14ac:dyDescent="0.3"/>
    <row r="21" spans="5:11" x14ac:dyDescent="0.3"/>
    <row r="22" spans="5:11" x14ac:dyDescent="0.3"/>
    <row r="23" spans="5:11" x14ac:dyDescent="0.3"/>
    <row r="24" spans="5:11" x14ac:dyDescent="0.3"/>
    <row r="25" spans="5:11" x14ac:dyDescent="0.3"/>
    <row r="26" spans="5:11" x14ac:dyDescent="0.3"/>
    <row r="27" spans="5:11" x14ac:dyDescent="0.3"/>
  </sheetData>
  <phoneticPr fontId="6" type="noConversion"/>
  <pageMargins left="0.511811024" right="0.511811024" top="0.78740157499999996" bottom="0.78740157499999996" header="0.31496062000000002" footer="0.31496062000000002"/>
  <drawing r:id="rId1"/>
  <tableParts count="1">
    <tablePart r:id="rId2"/>
  </tableParts>
  <extLst>
    <ext xmlns:x14="http://schemas.microsoft.com/office/spreadsheetml/2009/9/main" uri="{CCE6A557-97BC-4b89-ADB6-D9C93CAAB3DF}">
      <x14:dataValidations xmlns:xm="http://schemas.microsoft.com/office/excel/2006/main" count="4">
        <x14:dataValidation type="list" allowBlank="1" showInputMessage="1" showErrorMessage="1" xr:uid="{240C0803-A6BB-4DC5-B0BB-94916AA2F247}">
          <x14:formula1>
            <xm:f>OFFSET(Cadastros!$G$3,1,,COUNTA(Cadastros!$G:$G)-1)</xm:f>
          </x14:formula1>
          <xm:sqref>H4:H11</xm:sqref>
        </x14:dataValidation>
        <x14:dataValidation type="list" allowBlank="1" showInputMessage="1" showErrorMessage="1" xr:uid="{087D4188-C79D-4BA0-84B4-DCD1E878B4ED}">
          <x14:formula1>
            <xm:f>OFFSET(Veículos!$F$3,1,,COUNTA(Veículos!$F:$F)-1)</xm:f>
          </x14:formula1>
          <xm:sqref>F4:F11</xm:sqref>
        </x14:dataValidation>
        <x14:dataValidation type="list" allowBlank="1" showInputMessage="1" showErrorMessage="1" xr:uid="{BDA784CA-B4DE-4A03-816C-13E19A7F5AE4}">
          <x14:formula1>
            <xm:f>OFFSET(Cadastros!$K$3,1,,COUNTA(Cadastros!$K:$K)-1)</xm:f>
          </x14:formula1>
          <xm:sqref>L4:L11</xm:sqref>
        </x14:dataValidation>
        <x14:dataValidation type="list" allowBlank="1" showInputMessage="1" showErrorMessage="1" xr:uid="{9D8865BC-FF2D-4DE1-8770-6ECF7EFDAC6D}">
          <x14:formula1>
            <xm:f>OFFSET(Cadastros!$M$3,1,,COUNTA(Cadastros!$M:$M)-1)</xm:f>
          </x14:formula1>
          <xm:sqref>M4:M11</xm:sqref>
        </x14:dataValidation>
      </x14:dataValidations>
    </ext>
  </extLst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334F4A8-BF3A-49CC-B5BB-73FE4C7E7992}">
  <dimension ref="A1:T27"/>
  <sheetViews>
    <sheetView showGridLines="0" zoomScale="110" zoomScaleNormal="110" workbookViewId="0">
      <pane ySplit="3" topLeftCell="A4" activePane="bottomLeft" state="frozen"/>
      <selection pane="bottomLeft" activeCell="I4" sqref="I4"/>
    </sheetView>
  </sheetViews>
  <sheetFormatPr defaultColWidth="8.88671875" defaultRowHeight="14.4" customHeight="1" x14ac:dyDescent="0.3"/>
  <cols>
    <col min="1" max="3" width="8.88671875" style="12" customWidth="1"/>
    <col min="4" max="4" width="2.6640625" style="12" customWidth="1"/>
    <col min="5" max="5" width="10.6640625" style="12" bestFit="1" customWidth="1"/>
    <col min="6" max="6" width="11.6640625" style="12" customWidth="1"/>
    <col min="7" max="7" width="17.77734375" style="12" customWidth="1"/>
    <col min="8" max="8" width="21.5546875" style="12" customWidth="1"/>
    <col min="9" max="9" width="26.109375" style="12" customWidth="1"/>
    <col min="10" max="10" width="22.6640625" style="12" customWidth="1"/>
    <col min="11" max="11" width="11.6640625" style="12" customWidth="1"/>
    <col min="12" max="12" width="9.5546875" style="12" customWidth="1"/>
    <col min="13" max="13" width="11.6640625" style="12" customWidth="1"/>
    <col min="14" max="15" width="8.88671875" style="12" customWidth="1"/>
    <col min="16" max="16384" width="8.88671875" style="12"/>
  </cols>
  <sheetData>
    <row r="1" spans="1:20" customFormat="1" ht="40.200000000000003" customHeight="1" x14ac:dyDescent="0.3">
      <c r="A1" s="1"/>
      <c r="B1" s="1"/>
      <c r="C1" s="1"/>
      <c r="D1" s="2" t="s">
        <v>57</v>
      </c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</row>
    <row r="2" spans="1:20" customFormat="1" x14ac:dyDescent="0.3">
      <c r="A2" s="1"/>
      <c r="B2" s="1"/>
      <c r="C2" s="1"/>
    </row>
    <row r="3" spans="1:20" customFormat="1" ht="16.95" customHeight="1" x14ac:dyDescent="0.3">
      <c r="A3" s="1"/>
      <c r="B3" s="1"/>
      <c r="C3" s="1"/>
      <c r="E3" s="6" t="s">
        <v>16</v>
      </c>
      <c r="F3" s="6" t="s">
        <v>7</v>
      </c>
      <c r="G3" s="6" t="s">
        <v>17</v>
      </c>
      <c r="H3" s="6" t="s">
        <v>58</v>
      </c>
      <c r="I3" s="6" t="s">
        <v>63</v>
      </c>
      <c r="J3" s="37" t="s">
        <v>64</v>
      </c>
      <c r="K3" s="6" t="s">
        <v>28</v>
      </c>
      <c r="L3" s="6" t="s">
        <v>34</v>
      </c>
      <c r="M3" s="6" t="s">
        <v>35</v>
      </c>
    </row>
    <row r="4" spans="1:20" customFormat="1" ht="16.95" customHeight="1" x14ac:dyDescent="0.3">
      <c r="A4" s="1"/>
      <c r="B4" s="1"/>
      <c r="C4" s="1"/>
      <c r="E4" s="7">
        <v>45300</v>
      </c>
      <c r="F4" s="6" t="s">
        <v>48</v>
      </c>
      <c r="G4" s="40" t="str">
        <f>IF(Fdocumentos[[#This Row],[Placa]]="","",VLOOKUP(Fdocumentos[[#This Row],[Placa]],Veículos!$F:$G,2,0))</f>
        <v>Van</v>
      </c>
      <c r="H4" s="6" t="s">
        <v>62</v>
      </c>
      <c r="I4" s="6" t="s">
        <v>68</v>
      </c>
      <c r="J4" s="38">
        <v>135</v>
      </c>
      <c r="K4" s="6"/>
      <c r="L4" s="42" t="s">
        <v>40</v>
      </c>
      <c r="M4" s="42" t="s">
        <v>43</v>
      </c>
    </row>
    <row r="5" spans="1:20" customFormat="1" ht="16.95" customHeight="1" x14ac:dyDescent="0.3">
      <c r="A5" s="1"/>
      <c r="B5" s="1"/>
      <c r="C5" s="1"/>
      <c r="E5" s="7">
        <v>45454</v>
      </c>
      <c r="F5" s="6" t="s">
        <v>50</v>
      </c>
      <c r="G5" s="40" t="str">
        <f>IF(Fdocumentos[[#This Row],[Placa]]="","",VLOOKUP(Fdocumentos[[#This Row],[Placa]],Veículos!$F:$G,2,0))</f>
        <v>Caminhão 2</v>
      </c>
      <c r="H5" s="6" t="s">
        <v>60</v>
      </c>
      <c r="I5" s="6" t="s">
        <v>60</v>
      </c>
      <c r="J5" s="38">
        <v>100</v>
      </c>
      <c r="K5" s="6"/>
      <c r="L5" s="42" t="s">
        <v>40</v>
      </c>
      <c r="M5" s="42" t="s">
        <v>44</v>
      </c>
    </row>
    <row r="6" spans="1:20" customFormat="1" ht="16.95" customHeight="1" x14ac:dyDescent="0.3">
      <c r="A6" s="1"/>
      <c r="B6" s="1"/>
      <c r="C6" s="1"/>
      <c r="E6" s="7">
        <v>45327</v>
      </c>
      <c r="F6" s="6" t="s">
        <v>81</v>
      </c>
      <c r="G6" s="40" t="str">
        <f>IF(Fdocumentos[[#This Row],[Placa]]="","",VLOOKUP(Fdocumentos[[#This Row],[Placa]],Veículos!$F:$G,2,0))</f>
        <v>Kombi</v>
      </c>
      <c r="H6" s="6" t="s">
        <v>61</v>
      </c>
      <c r="I6" s="6" t="s">
        <v>65</v>
      </c>
      <c r="J6" s="38">
        <v>2200</v>
      </c>
      <c r="K6" s="6"/>
      <c r="L6" s="42" t="s">
        <v>40</v>
      </c>
      <c r="M6" s="42" t="s">
        <v>45</v>
      </c>
    </row>
    <row r="7" spans="1:20" customFormat="1" ht="16.95" customHeight="1" x14ac:dyDescent="0.3">
      <c r="A7" s="1"/>
      <c r="B7" s="1"/>
      <c r="C7" s="1"/>
      <c r="E7" s="7">
        <v>45332</v>
      </c>
      <c r="F7" s="6" t="s">
        <v>84</v>
      </c>
      <c r="G7" s="40" t="str">
        <f>IF(Fdocumentos[[#This Row],[Placa]]="","",VLOOKUP(Fdocumentos[[#This Row],[Placa]],Veículos!$F:$G,2,0))</f>
        <v>Caminhão Baú</v>
      </c>
      <c r="H7" s="6" t="s">
        <v>62</v>
      </c>
      <c r="I7" s="6" t="s">
        <v>66</v>
      </c>
      <c r="J7" s="38">
        <v>158</v>
      </c>
      <c r="K7" s="6"/>
      <c r="L7" s="42" t="s">
        <v>41</v>
      </c>
      <c r="M7" s="42" t="s">
        <v>43</v>
      </c>
    </row>
    <row r="8" spans="1:20" customFormat="1" ht="16.95" customHeight="1" x14ac:dyDescent="0.3">
      <c r="A8" s="1"/>
      <c r="B8" s="1"/>
      <c r="C8" s="1"/>
      <c r="E8" s="7">
        <v>45493</v>
      </c>
      <c r="F8" s="6" t="s">
        <v>98</v>
      </c>
      <c r="G8" s="40" t="str">
        <f>IF(Fdocumentos[[#This Row],[Placa]]="","",VLOOKUP(Fdocumentos[[#This Row],[Placa]],Veículos!$F:$G,2,0))</f>
        <v>Civic</v>
      </c>
      <c r="H8" s="6" t="s">
        <v>62</v>
      </c>
      <c r="I8" s="6" t="s">
        <v>67</v>
      </c>
      <c r="J8" s="38">
        <v>135</v>
      </c>
      <c r="K8" s="6"/>
      <c r="L8" s="42" t="s">
        <v>41</v>
      </c>
      <c r="M8" s="42" t="s">
        <v>44</v>
      </c>
    </row>
    <row r="9" spans="1:20" customFormat="1" ht="16.95" customHeight="1" x14ac:dyDescent="0.3">
      <c r="A9" s="1"/>
      <c r="B9" s="1"/>
      <c r="C9" s="1"/>
      <c r="E9" s="7">
        <v>45526</v>
      </c>
      <c r="F9" s="6" t="s">
        <v>48</v>
      </c>
      <c r="G9" s="40" t="str">
        <f>IF(Fdocumentos[[#This Row],[Placa]]="","",VLOOKUP(Fdocumentos[[#This Row],[Placa]],Veículos!$F:$G,2,0))</f>
        <v>Van</v>
      </c>
      <c r="H9" s="6" t="s">
        <v>60</v>
      </c>
      <c r="I9" s="6" t="s">
        <v>60</v>
      </c>
      <c r="J9" s="38">
        <v>160</v>
      </c>
      <c r="K9" s="6"/>
      <c r="L9" s="42" t="s">
        <v>42</v>
      </c>
      <c r="M9" s="42" t="s">
        <v>43</v>
      </c>
    </row>
    <row r="10" spans="1:20" customFormat="1" ht="16.95" customHeight="1" x14ac:dyDescent="0.3">
      <c r="A10" s="1"/>
      <c r="B10" s="1"/>
      <c r="C10" s="1"/>
      <c r="E10" s="7">
        <v>45381</v>
      </c>
      <c r="F10" s="6" t="s">
        <v>46</v>
      </c>
      <c r="G10" s="40" t="str">
        <f>IF(Fdocumentos[[#This Row],[Placa]]="","",VLOOKUP(Fdocumentos[[#This Row],[Placa]],Veículos!$F:$G,2,0))</f>
        <v>Caminhão 1</v>
      </c>
      <c r="H10" s="6" t="s">
        <v>59</v>
      </c>
      <c r="I10" s="6" t="s">
        <v>68</v>
      </c>
      <c r="J10" s="38">
        <v>185</v>
      </c>
      <c r="K10" s="6"/>
      <c r="L10" s="42" t="s">
        <v>41</v>
      </c>
      <c r="M10" s="42" t="s">
        <v>43</v>
      </c>
    </row>
    <row r="11" spans="1:20" customFormat="1" ht="16.95" customHeight="1" x14ac:dyDescent="0.3">
      <c r="A11" s="1"/>
      <c r="B11" s="1"/>
      <c r="C11" s="1"/>
      <c r="E11" s="7">
        <v>45416</v>
      </c>
      <c r="F11" s="6" t="s">
        <v>50</v>
      </c>
      <c r="G11" s="40" t="str">
        <f>IF(Fdocumentos[[#This Row],[Placa]]="","",VLOOKUP(Fdocumentos[[#This Row],[Placa]],Veículos!$F:$G,2,0))</f>
        <v>Caminhão 2</v>
      </c>
      <c r="H11" s="6" t="s">
        <v>60</v>
      </c>
      <c r="I11" s="6" t="s">
        <v>29</v>
      </c>
      <c r="J11" s="38">
        <v>185</v>
      </c>
      <c r="K11" s="6"/>
      <c r="L11" s="42" t="s">
        <v>40</v>
      </c>
      <c r="M11" s="42" t="s">
        <v>44</v>
      </c>
    </row>
    <row r="12" spans="1:20" ht="16.95" customHeight="1" x14ac:dyDescent="0.4">
      <c r="A12" s="1"/>
      <c r="B12" s="1"/>
      <c r="C12" s="1"/>
      <c r="E12" s="14"/>
      <c r="F12" s="14"/>
      <c r="G12" s="14"/>
      <c r="H12" s="14"/>
      <c r="I12" s="14"/>
      <c r="J12" s="14"/>
      <c r="K12" s="14"/>
    </row>
    <row r="13" spans="1:20" ht="16.95" customHeight="1" x14ac:dyDescent="0.4">
      <c r="E13" s="14"/>
      <c r="F13" s="14"/>
      <c r="G13" s="14"/>
      <c r="H13" s="14"/>
      <c r="I13" s="14"/>
      <c r="J13" s="14"/>
      <c r="K13" s="14"/>
    </row>
    <row r="14" spans="1:20" ht="16.95" customHeight="1" x14ac:dyDescent="0.4">
      <c r="E14" s="14"/>
      <c r="F14" s="14"/>
      <c r="G14" s="14"/>
      <c r="H14" s="14"/>
      <c r="I14" s="14"/>
      <c r="J14" s="14"/>
      <c r="K14" s="14"/>
    </row>
    <row r="15" spans="1:20" ht="16.95" customHeight="1" x14ac:dyDescent="0.4">
      <c r="E15" s="14"/>
      <c r="F15" s="14"/>
      <c r="G15" s="14"/>
      <c r="H15" s="14"/>
      <c r="I15" s="14"/>
      <c r="J15" s="14"/>
      <c r="K15" s="14"/>
    </row>
    <row r="16" spans="1:20" ht="16.95" customHeight="1" x14ac:dyDescent="0.4">
      <c r="E16" s="14"/>
      <c r="F16" s="14"/>
      <c r="G16" s="14"/>
      <c r="H16" s="14"/>
      <c r="I16" s="14"/>
      <c r="J16" s="14"/>
      <c r="K16" s="14"/>
    </row>
    <row r="17" spans="5:11" ht="16.95" customHeight="1" x14ac:dyDescent="0.4">
      <c r="E17" s="14"/>
      <c r="F17" s="14"/>
      <c r="G17" s="14"/>
      <c r="H17" s="14"/>
      <c r="I17" s="14"/>
      <c r="J17" s="14"/>
      <c r="K17" s="14"/>
    </row>
    <row r="18" spans="5:11" ht="16.95" customHeight="1" x14ac:dyDescent="0.4">
      <c r="E18" s="14"/>
      <c r="F18" s="14"/>
      <c r="G18" s="14"/>
      <c r="H18" s="14"/>
      <c r="I18" s="14"/>
      <c r="J18" s="14"/>
      <c r="K18" s="14"/>
    </row>
    <row r="19" spans="5:11" ht="16.95" customHeight="1" x14ac:dyDescent="0.3"/>
    <row r="20" spans="5:11" x14ac:dyDescent="0.3"/>
    <row r="21" spans="5:11" x14ac:dyDescent="0.3"/>
    <row r="22" spans="5:11" x14ac:dyDescent="0.3"/>
    <row r="23" spans="5:11" x14ac:dyDescent="0.3"/>
    <row r="24" spans="5:11" x14ac:dyDescent="0.3"/>
    <row r="25" spans="5:11" x14ac:dyDescent="0.3"/>
    <row r="26" spans="5:11" x14ac:dyDescent="0.3"/>
    <row r="27" spans="5:11" x14ac:dyDescent="0.3"/>
  </sheetData>
  <phoneticPr fontId="6" type="noConversion"/>
  <pageMargins left="0.511811024" right="0.511811024" top="0.78740157499999996" bottom="0.78740157499999996" header="0.31496062000000002" footer="0.31496062000000002"/>
  <drawing r:id="rId1"/>
  <tableParts count="1">
    <tablePart r:id="rId2"/>
  </tableParts>
  <extLst>
    <ext xmlns:x14="http://schemas.microsoft.com/office/spreadsheetml/2009/9/main" uri="{CCE6A557-97BC-4b89-ADB6-D9C93CAAB3DF}">
      <x14:dataValidations xmlns:xm="http://schemas.microsoft.com/office/excel/2006/main" count="4">
        <x14:dataValidation type="list" allowBlank="1" showInputMessage="1" showErrorMessage="1" xr:uid="{0BE55096-FC15-44CF-AE71-9040D99F3C3B}">
          <x14:formula1>
            <xm:f>OFFSET(Cadastros!$O$3,1,,COUNTA(Cadastros!$O:$O)-1)</xm:f>
          </x14:formula1>
          <xm:sqref>H4:H11</xm:sqref>
        </x14:dataValidation>
        <x14:dataValidation type="list" allowBlank="1" showInputMessage="1" showErrorMessage="1" xr:uid="{4F21F682-FCDA-440E-9418-BDB65517B7DB}">
          <x14:formula1>
            <xm:f>OFFSET(Veículos!$F$3,1,,COUNTA(Veículos!$F:$F)-1)</xm:f>
          </x14:formula1>
          <xm:sqref>F4:F11</xm:sqref>
        </x14:dataValidation>
        <x14:dataValidation type="list" allowBlank="1" showInputMessage="1" showErrorMessage="1" xr:uid="{147E9590-AFA6-4559-88B8-D6F2E4F8C6BB}">
          <x14:formula1>
            <xm:f>OFFSET(Cadastros!$K$3,1,,COUNTA(Cadastros!$K:$K)-1)</xm:f>
          </x14:formula1>
          <xm:sqref>L4:L11</xm:sqref>
        </x14:dataValidation>
        <x14:dataValidation type="list" allowBlank="1" showInputMessage="1" showErrorMessage="1" xr:uid="{E71AC557-D5A5-4CC6-960D-7B9C2671EE8E}">
          <x14:formula1>
            <xm:f>OFFSET(Cadastros!$M$3,1,,COUNTA(Cadastros!$M:$M)-1)</xm:f>
          </x14:formula1>
          <xm:sqref>M4:M11</xm:sqref>
        </x14:dataValidation>
      </x14:dataValidations>
    </ext>
  </extLst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Planilhas</vt:lpstr>
      </vt:variant>
      <vt:variant>
        <vt:i4>5</vt:i4>
      </vt:variant>
    </vt:vector>
  </HeadingPairs>
  <TitlesOfParts>
    <vt:vector size="5" baseType="lpstr">
      <vt:lpstr>Cadastros</vt:lpstr>
      <vt:lpstr>Veículos</vt:lpstr>
      <vt:lpstr>Rotas</vt:lpstr>
      <vt:lpstr>Manutenção</vt:lpstr>
      <vt:lpstr>Documentos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Alfredo Araujo</dc:creator>
  <cp:keywords/>
  <dc:description/>
  <cp:lastModifiedBy>aurelio rodriguescota</cp:lastModifiedBy>
  <cp:revision/>
  <dcterms:created xsi:type="dcterms:W3CDTF">2023-05-22T20:07:08Z</dcterms:created>
  <dcterms:modified xsi:type="dcterms:W3CDTF">2025-10-13T19:50:44Z</dcterms:modified>
  <cp:category/>
  <cp:contentStatus/>
</cp:coreProperties>
</file>