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drawings/drawing2.xml" ContentType="application/vnd.openxmlformats-officedocument.drawing+xml"/>
  <Override PartName="/xl/tables/table8.xml" ContentType="application/vnd.openxmlformats-officedocument.spreadsheetml.table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tables/table9.xml" ContentType="application/vnd.openxmlformats-officedocument.spreadsheetml.table+xml"/>
  <Override PartName="/xl/drawings/drawing4.xml" ContentType="application/vnd.openxmlformats-officedocument.drawing+xml"/>
  <Override PartName="/xl/tables/table10.xml" ContentType="application/vnd.openxmlformats-officedocument.spreadsheetml.table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EstaPastaDeTrabalho" hidePivotFieldList="1"/>
  <mc:AlternateContent xmlns:mc="http://schemas.openxmlformats.org/markup-compatibility/2006">
    <mc:Choice Requires="x15">
      <x15ac:absPath xmlns:x15ac="http://schemas.microsoft.com/office/spreadsheetml/2010/11/ac" url="F:\Minha pasta\Documentos\Excel - Projetos em Power BI\92 - Absenteísmo 1.3\"/>
    </mc:Choice>
  </mc:AlternateContent>
  <xr:revisionPtr revIDLastSave="0" documentId="13_ncr:1_{3A32F7A5-5FA8-4D04-9246-FB0AA8902584}" xr6:coauthVersionLast="47" xr6:coauthVersionMax="47" xr10:uidLastSave="{00000000-0000-0000-0000-000000000000}"/>
  <bookViews>
    <workbookView xWindow="-108" yWindow="-108" windowWidth="23256" windowHeight="12456" activeTab="3" xr2:uid="{00000000-000D-0000-FFFF-FFFF00000000}"/>
  </bookViews>
  <sheets>
    <sheet name="Cadastros" sheetId="6" r:id="rId1"/>
    <sheet name="Jornada Prevista" sheetId="7" r:id="rId2"/>
    <sheet name="Ocorrências" sheetId="4" r:id="rId3"/>
    <sheet name="Meta" sheetId="5" r:id="rId4"/>
  </sheets>
  <definedNames>
    <definedName name="_xlnm._FilterDatabase" localSheetId="2" hidden="1">Ocorrências!$E$3:$U$43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4" i="4" l="1" a="1"/>
  <c r="R4" i="4" s="1"/>
  <c r="R5" i="4" a="1"/>
  <c r="R5" i="4" s="1"/>
  <c r="R6" i="4" a="1"/>
  <c r="R6" i="4"/>
  <c r="R7" i="4" a="1"/>
  <c r="R7" i="4" s="1"/>
  <c r="R8" i="4" a="1"/>
  <c r="R8" i="4" s="1"/>
  <c r="R9" i="4" a="1"/>
  <c r="R9" i="4" s="1"/>
  <c r="R10" i="4" a="1"/>
  <c r="R10" i="4"/>
  <c r="R11" i="4" a="1"/>
  <c r="R11" i="4" s="1"/>
  <c r="R12" i="4" a="1"/>
  <c r="R12" i="4" s="1"/>
  <c r="R13" i="4" a="1"/>
  <c r="R13" i="4" s="1"/>
  <c r="R14" i="4" a="1"/>
  <c r="R14" i="4"/>
  <c r="R15" i="4" a="1"/>
  <c r="R15" i="4" s="1"/>
  <c r="R16" i="4" a="1"/>
  <c r="R16" i="4" s="1"/>
  <c r="R17" i="4" a="1"/>
  <c r="R17" i="4" s="1"/>
  <c r="R18" i="4" a="1"/>
  <c r="R18" i="4"/>
  <c r="R19" i="4" a="1"/>
  <c r="R19" i="4" s="1"/>
  <c r="R20" i="4" a="1"/>
  <c r="R20" i="4" s="1"/>
  <c r="R21" i="4" a="1"/>
  <c r="R21" i="4" s="1"/>
  <c r="R22" i="4" a="1"/>
  <c r="R22" i="4"/>
  <c r="R23" i="4" a="1"/>
  <c r="R23" i="4" s="1"/>
  <c r="R24" i="4" a="1"/>
  <c r="R24" i="4" s="1"/>
  <c r="R25" i="4" a="1"/>
  <c r="R25" i="4" s="1"/>
  <c r="R26" i="4" a="1"/>
  <c r="R26" i="4"/>
  <c r="R27" i="4" a="1"/>
  <c r="R27" i="4" s="1"/>
  <c r="R28" i="4" a="1"/>
  <c r="R28" i="4" s="1"/>
  <c r="R29" i="4" a="1"/>
  <c r="R29" i="4" s="1"/>
  <c r="R30" i="4" a="1"/>
  <c r="R30" i="4"/>
  <c r="R31" i="4" a="1"/>
  <c r="R31" i="4" s="1"/>
  <c r="R32" i="4" a="1"/>
  <c r="R32" i="4" s="1"/>
  <c r="R33" i="4" a="1"/>
  <c r="R33" i="4" s="1"/>
  <c r="R34" i="4" a="1"/>
  <c r="R34" i="4"/>
  <c r="R35" i="4" a="1"/>
  <c r="R35" i="4" s="1"/>
  <c r="R36" i="4" a="1"/>
  <c r="R36" i="4" s="1"/>
  <c r="R37" i="4" a="1"/>
  <c r="R37" i="4" s="1"/>
  <c r="R38" i="4" a="1"/>
  <c r="R38" i="4"/>
  <c r="R39" i="4" a="1"/>
  <c r="R39" i="4" s="1"/>
  <c r="R40" i="4" a="1"/>
  <c r="R40" i="4" s="1"/>
  <c r="R41" i="4" a="1"/>
  <c r="R41" i="4" s="1"/>
  <c r="R42" i="4" a="1"/>
  <c r="R42" i="4"/>
  <c r="R43" i="4" a="1"/>
  <c r="R43" i="4" s="1"/>
  <c r="R44" i="4" a="1"/>
  <c r="R44" i="4" s="1"/>
  <c r="R45" i="4" a="1"/>
  <c r="R45" i="4" s="1"/>
  <c r="R46" i="4" a="1"/>
  <c r="R46" i="4"/>
  <c r="R47" i="4" a="1"/>
  <c r="R47" i="4" s="1"/>
  <c r="R48" i="4" a="1"/>
  <c r="R48" i="4" s="1"/>
  <c r="R49" i="4" a="1"/>
  <c r="R49" i="4" s="1"/>
  <c r="R50" i="4" a="1"/>
  <c r="R50" i="4"/>
  <c r="R51" i="4" a="1"/>
  <c r="R51" i="4" s="1"/>
  <c r="R52" i="4" a="1"/>
  <c r="R52" i="4" s="1"/>
  <c r="R53" i="4" a="1"/>
  <c r="R53" i="4" s="1"/>
  <c r="R54" i="4" a="1"/>
  <c r="R54" i="4"/>
  <c r="R55" i="4" a="1"/>
  <c r="R55" i="4" s="1"/>
  <c r="R56" i="4" a="1"/>
  <c r="R56" i="4" s="1"/>
  <c r="R57" i="4" a="1"/>
  <c r="R57" i="4" s="1"/>
  <c r="R58" i="4" a="1"/>
  <c r="R58" i="4"/>
  <c r="R59" i="4" a="1"/>
  <c r="R59" i="4" s="1"/>
  <c r="R60" i="4" a="1"/>
  <c r="R60" i="4" s="1"/>
  <c r="R61" i="4" a="1"/>
  <c r="R61" i="4" s="1"/>
  <c r="R62" i="4" a="1"/>
  <c r="R62" i="4"/>
  <c r="R63" i="4" a="1"/>
  <c r="R63" i="4" s="1"/>
  <c r="R64" i="4" a="1"/>
  <c r="R64" i="4" s="1"/>
  <c r="R65" i="4" a="1"/>
  <c r="R65" i="4" s="1"/>
  <c r="R66" i="4" a="1"/>
  <c r="R66" i="4"/>
  <c r="R67" i="4" a="1"/>
  <c r="R67" i="4" s="1"/>
  <c r="R68" i="4" a="1"/>
  <c r="R68" i="4" s="1"/>
  <c r="R69" i="4" a="1"/>
  <c r="R69" i="4" s="1"/>
  <c r="R70" i="4" a="1"/>
  <c r="R70" i="4"/>
  <c r="R71" i="4" a="1"/>
  <c r="R71" i="4" s="1"/>
  <c r="R72" i="4" a="1"/>
  <c r="R72" i="4" s="1"/>
  <c r="R73" i="4" a="1"/>
  <c r="R73" i="4" s="1"/>
  <c r="R74" i="4" a="1"/>
  <c r="R74" i="4"/>
  <c r="R75" i="4" a="1"/>
  <c r="R75" i="4" s="1"/>
  <c r="R76" i="4" a="1"/>
  <c r="R76" i="4" s="1"/>
  <c r="R77" i="4" a="1"/>
  <c r="R77" i="4" s="1"/>
  <c r="R78" i="4" a="1"/>
  <c r="R78" i="4"/>
  <c r="R79" i="4" a="1"/>
  <c r="R79" i="4" s="1"/>
  <c r="R80" i="4" a="1"/>
  <c r="R80" i="4" s="1"/>
  <c r="R81" i="4" a="1"/>
  <c r="R81" i="4" s="1"/>
  <c r="R82" i="4" a="1"/>
  <c r="R82" i="4"/>
  <c r="R83" i="4" a="1"/>
  <c r="R83" i="4" s="1"/>
  <c r="R84" i="4" a="1"/>
  <c r="R84" i="4" s="1"/>
  <c r="R85" i="4" a="1"/>
  <c r="R85" i="4" s="1"/>
  <c r="R86" i="4" a="1"/>
  <c r="R86" i="4"/>
  <c r="R87" i="4" a="1"/>
  <c r="R87" i="4" s="1"/>
  <c r="R88" i="4" a="1"/>
  <c r="R88" i="4" s="1"/>
  <c r="R89" i="4" a="1"/>
  <c r="R89" i="4" s="1"/>
  <c r="R90" i="4" a="1"/>
  <c r="R90" i="4"/>
  <c r="R91" i="4" a="1"/>
  <c r="R91" i="4" s="1"/>
  <c r="R92" i="4" a="1"/>
  <c r="R92" i="4" s="1"/>
  <c r="R93" i="4" a="1"/>
  <c r="R93" i="4" s="1"/>
  <c r="R94" i="4" a="1"/>
  <c r="R94" i="4"/>
  <c r="R95" i="4" a="1"/>
  <c r="R95" i="4" s="1"/>
  <c r="R96" i="4" a="1"/>
  <c r="R96" i="4" s="1"/>
  <c r="R97" i="4" a="1"/>
  <c r="R97" i="4" s="1"/>
  <c r="R98" i="4" a="1"/>
  <c r="R98" i="4"/>
  <c r="R99" i="4" a="1"/>
  <c r="R99" i="4" s="1"/>
  <c r="R100" i="4" a="1"/>
  <c r="R100" i="4" s="1"/>
  <c r="R101" i="4" a="1"/>
  <c r="R101" i="4" s="1"/>
  <c r="R102" i="4" a="1"/>
  <c r="R102" i="4"/>
  <c r="R103" i="4" a="1"/>
  <c r="R103" i="4" s="1"/>
  <c r="R104" i="4" a="1"/>
  <c r="R104" i="4" s="1"/>
  <c r="R105" i="4" a="1"/>
  <c r="R105" i="4" s="1"/>
  <c r="R106" i="4" a="1"/>
  <c r="R106" i="4"/>
  <c r="R107" i="4" a="1"/>
  <c r="R107" i="4" s="1"/>
  <c r="R108" i="4" a="1"/>
  <c r="R108" i="4" s="1"/>
  <c r="R109" i="4" a="1"/>
  <c r="R109" i="4" s="1"/>
  <c r="R110" i="4" a="1"/>
  <c r="R110" i="4" s="1"/>
  <c r="R111" i="4" a="1"/>
  <c r="R111" i="4" s="1"/>
  <c r="R112" i="4" a="1"/>
  <c r="R112" i="4" s="1"/>
  <c r="R113" i="4" a="1"/>
  <c r="R113" i="4" s="1"/>
  <c r="R114" i="4" a="1"/>
  <c r="R114" i="4" s="1"/>
  <c r="R115" i="4" a="1"/>
  <c r="R115" i="4" s="1"/>
  <c r="R116" i="4" a="1"/>
  <c r="R116" i="4" s="1"/>
  <c r="R117" i="4" a="1"/>
  <c r="R117" i="4" s="1"/>
  <c r="R118" i="4" a="1"/>
  <c r="R118" i="4"/>
  <c r="R119" i="4" a="1"/>
  <c r="R119" i="4" s="1"/>
  <c r="R120" i="4" a="1"/>
  <c r="R120" i="4" s="1"/>
  <c r="R121" i="4" a="1"/>
  <c r="R121" i="4" s="1"/>
  <c r="R122" i="4" a="1"/>
  <c r="R122" i="4"/>
  <c r="R123" i="4" a="1"/>
  <c r="R123" i="4" s="1"/>
  <c r="R124" i="4" a="1"/>
  <c r="R124" i="4" s="1"/>
  <c r="R125" i="4" a="1"/>
  <c r="R125" i="4" s="1"/>
  <c r="R126" i="4" a="1"/>
  <c r="R126" i="4" s="1"/>
  <c r="R127" i="4" a="1"/>
  <c r="R127" i="4" s="1"/>
  <c r="R128" i="4" a="1"/>
  <c r="R128" i="4" s="1"/>
  <c r="R129" i="4" a="1"/>
  <c r="R129" i="4" s="1"/>
  <c r="R130" i="4" a="1"/>
  <c r="R130" i="4"/>
  <c r="R131" i="4" a="1"/>
  <c r="R131" i="4" s="1"/>
  <c r="R132" i="4" a="1"/>
  <c r="R132" i="4" s="1"/>
  <c r="R133" i="4" a="1"/>
  <c r="R133" i="4" s="1"/>
  <c r="R134" i="4" a="1"/>
  <c r="R134" i="4"/>
  <c r="R135" i="4" a="1"/>
  <c r="R135" i="4" s="1"/>
  <c r="R136" i="4" a="1"/>
  <c r="R136" i="4" s="1"/>
  <c r="R137" i="4" a="1"/>
  <c r="R137" i="4" s="1"/>
  <c r="R138" i="4" a="1"/>
  <c r="R138" i="4"/>
  <c r="R139" i="4" a="1"/>
  <c r="R139" i="4" s="1"/>
  <c r="R140" i="4" a="1"/>
  <c r="R140" i="4" s="1"/>
  <c r="R141" i="4" a="1"/>
  <c r="R141" i="4" s="1"/>
  <c r="R142" i="4" a="1"/>
  <c r="R142" i="4" s="1"/>
  <c r="R143" i="4" a="1"/>
  <c r="R143" i="4" s="1"/>
  <c r="R144" i="4" a="1"/>
  <c r="R144" i="4" s="1"/>
  <c r="R145" i="4" a="1"/>
  <c r="R145" i="4" s="1"/>
  <c r="R146" i="4" a="1"/>
  <c r="R146" i="4" s="1"/>
  <c r="R147" i="4" a="1"/>
  <c r="R147" i="4" s="1"/>
  <c r="R148" i="4" a="1"/>
  <c r="R148" i="4" s="1"/>
  <c r="R149" i="4" a="1"/>
  <c r="R149" i="4" s="1"/>
  <c r="R150" i="4" a="1"/>
  <c r="R150" i="4" s="1"/>
  <c r="R151" i="4" a="1"/>
  <c r="R151" i="4" s="1"/>
  <c r="R152" i="4" a="1"/>
  <c r="R152" i="4" s="1"/>
  <c r="R153" i="4" a="1"/>
  <c r="R153" i="4" s="1"/>
  <c r="R154" i="4" a="1"/>
  <c r="R154" i="4"/>
  <c r="R155" i="4" a="1"/>
  <c r="R155" i="4" s="1"/>
  <c r="R156" i="4" a="1"/>
  <c r="R156" i="4" s="1"/>
  <c r="R157" i="4" a="1"/>
  <c r="R157" i="4" s="1"/>
  <c r="R158" i="4" a="1"/>
  <c r="R158" i="4" s="1"/>
  <c r="R159" i="4" a="1"/>
  <c r="R159" i="4" s="1"/>
  <c r="R160" i="4" a="1"/>
  <c r="R160" i="4" s="1"/>
  <c r="R161" i="4" a="1"/>
  <c r="R161" i="4" s="1"/>
  <c r="R162" i="4" a="1"/>
  <c r="R162" i="4"/>
  <c r="R163" i="4" a="1"/>
  <c r="R163" i="4" s="1"/>
  <c r="R164" i="4" a="1"/>
  <c r="R164" i="4" s="1"/>
  <c r="R165" i="4" a="1"/>
  <c r="R165" i="4" s="1"/>
  <c r="R166" i="4" a="1"/>
  <c r="R166" i="4" s="1"/>
  <c r="R167" i="4" a="1"/>
  <c r="R167" i="4" s="1"/>
  <c r="R168" i="4" a="1"/>
  <c r="R168" i="4" s="1"/>
  <c r="R169" i="4" a="1"/>
  <c r="R169" i="4" s="1"/>
  <c r="R170" i="4" a="1"/>
  <c r="R170" i="4"/>
  <c r="R171" i="4" a="1"/>
  <c r="R171" i="4" s="1"/>
  <c r="R172" i="4" a="1"/>
  <c r="R172" i="4" s="1"/>
  <c r="R173" i="4" a="1"/>
  <c r="R173" i="4" s="1"/>
  <c r="R174" i="4" a="1"/>
  <c r="R174" i="4" s="1"/>
  <c r="R175" i="4" a="1"/>
  <c r="R175" i="4" s="1"/>
  <c r="R176" i="4" a="1"/>
  <c r="R176" i="4" s="1"/>
  <c r="R177" i="4" a="1"/>
  <c r="R177" i="4" s="1"/>
  <c r="R178" i="4" a="1"/>
  <c r="R178" i="4" s="1"/>
  <c r="R179" i="4" a="1"/>
  <c r="R179" i="4" s="1"/>
  <c r="R180" i="4" a="1"/>
  <c r="R180" i="4" s="1"/>
  <c r="R181" i="4" a="1"/>
  <c r="R181" i="4" s="1"/>
  <c r="R182" i="4" a="1"/>
  <c r="R182" i="4" s="1"/>
  <c r="R183" i="4" a="1"/>
  <c r="R183" i="4" s="1"/>
  <c r="R184" i="4" a="1"/>
  <c r="R184" i="4" s="1"/>
  <c r="R185" i="4" a="1"/>
  <c r="R185" i="4" s="1"/>
  <c r="R186" i="4" a="1"/>
  <c r="R186" i="4" s="1"/>
  <c r="R187" i="4" a="1"/>
  <c r="R187" i="4" s="1"/>
  <c r="R188" i="4" a="1"/>
  <c r="R188" i="4" s="1"/>
  <c r="R189" i="4" a="1"/>
  <c r="R189" i="4" s="1"/>
  <c r="R190" i="4" a="1"/>
  <c r="R190" i="4" s="1"/>
  <c r="R191" i="4" a="1"/>
  <c r="R191" i="4" s="1"/>
  <c r="R192" i="4" a="1"/>
  <c r="R192" i="4" s="1"/>
  <c r="R193" i="4" a="1"/>
  <c r="R193" i="4" s="1"/>
  <c r="R194" i="4" a="1"/>
  <c r="R194" i="4"/>
  <c r="R195" i="4" a="1"/>
  <c r="R195" i="4" s="1"/>
  <c r="R196" i="4" a="1"/>
  <c r="R196" i="4" s="1"/>
  <c r="R197" i="4" a="1"/>
  <c r="R197" i="4" s="1"/>
  <c r="R198" i="4" a="1"/>
  <c r="R198" i="4" s="1"/>
  <c r="R199" i="4" a="1"/>
  <c r="R199" i="4" s="1"/>
  <c r="R200" i="4" a="1"/>
  <c r="R200" i="4" s="1"/>
  <c r="R201" i="4" a="1"/>
  <c r="R201" i="4" s="1"/>
  <c r="R202" i="4" a="1"/>
  <c r="R202" i="4"/>
  <c r="R203" i="4" a="1"/>
  <c r="R203" i="4" s="1"/>
  <c r="R204" i="4" a="1"/>
  <c r="R204" i="4" s="1"/>
  <c r="R205" i="4" a="1"/>
  <c r="R205" i="4" s="1"/>
  <c r="R206" i="4" a="1"/>
  <c r="R206" i="4"/>
  <c r="R207" i="4" a="1"/>
  <c r="R207" i="4" s="1"/>
  <c r="R208" i="4" a="1"/>
  <c r="R208" i="4" s="1"/>
  <c r="R209" i="4" a="1"/>
  <c r="R209" i="4" s="1"/>
  <c r="R210" i="4" a="1"/>
  <c r="R210" i="4" s="1"/>
  <c r="R211" i="4" a="1"/>
  <c r="R211" i="4" s="1"/>
  <c r="R212" i="4" a="1"/>
  <c r="R212" i="4" s="1"/>
  <c r="R213" i="4" a="1"/>
  <c r="R213" i="4" s="1"/>
  <c r="R214" i="4" a="1"/>
  <c r="R214" i="4" s="1"/>
  <c r="R215" i="4" a="1"/>
  <c r="R215" i="4" s="1"/>
  <c r="R216" i="4" a="1"/>
  <c r="R216" i="4" s="1"/>
  <c r="R217" i="4" a="1"/>
  <c r="R217" i="4" s="1"/>
  <c r="R218" i="4" a="1"/>
  <c r="R218" i="4" s="1"/>
  <c r="R219" i="4" a="1"/>
  <c r="R219" i="4" s="1"/>
  <c r="R220" i="4" a="1"/>
  <c r="R220" i="4" s="1"/>
  <c r="R221" i="4" a="1"/>
  <c r="R221" i="4" s="1"/>
  <c r="R222" i="4" a="1"/>
  <c r="R222" i="4" s="1"/>
  <c r="R223" i="4" a="1"/>
  <c r="R223" i="4" s="1"/>
  <c r="R224" i="4" a="1"/>
  <c r="R224" i="4" s="1"/>
  <c r="R225" i="4" a="1"/>
  <c r="R225" i="4" s="1"/>
  <c r="R226" i="4" a="1"/>
  <c r="R226" i="4" s="1"/>
  <c r="R227" i="4" a="1"/>
  <c r="R227" i="4" s="1"/>
  <c r="R228" i="4" a="1"/>
  <c r="R228" i="4" s="1"/>
  <c r="R229" i="4" a="1"/>
  <c r="R229" i="4" s="1"/>
  <c r="R230" i="4" a="1"/>
  <c r="R230" i="4" s="1"/>
  <c r="R231" i="4" a="1"/>
  <c r="R231" i="4" s="1"/>
  <c r="R232" i="4" a="1"/>
  <c r="R232" i="4" s="1"/>
  <c r="R233" i="4" a="1"/>
  <c r="R233" i="4" s="1"/>
  <c r="R234" i="4" a="1"/>
  <c r="R234" i="4" s="1"/>
  <c r="R235" i="4" a="1"/>
  <c r="R235" i="4" s="1"/>
  <c r="R236" i="4" a="1"/>
  <c r="R236" i="4" s="1"/>
  <c r="R237" i="4" a="1"/>
  <c r="R237" i="4" s="1"/>
  <c r="R238" i="4" a="1"/>
  <c r="R238" i="4" s="1"/>
  <c r="R239" i="4" a="1"/>
  <c r="R239" i="4" s="1"/>
  <c r="R240" i="4" a="1"/>
  <c r="R240" i="4" s="1"/>
  <c r="R241" i="4" a="1"/>
  <c r="R241" i="4" s="1"/>
  <c r="R242" i="4" a="1"/>
  <c r="R242" i="4" s="1"/>
  <c r="R243" i="4" a="1"/>
  <c r="R243" i="4" s="1"/>
  <c r="R244" i="4" a="1"/>
  <c r="R244" i="4" s="1"/>
  <c r="R245" i="4" a="1"/>
  <c r="R245" i="4" s="1"/>
  <c r="R246" i="4" a="1"/>
  <c r="R246" i="4" s="1"/>
  <c r="R247" i="4" a="1"/>
  <c r="R247" i="4" s="1"/>
  <c r="R248" i="4" a="1"/>
  <c r="R248" i="4" s="1"/>
  <c r="R249" i="4" a="1"/>
  <c r="R249" i="4" s="1"/>
  <c r="R250" i="4" a="1"/>
  <c r="R250" i="4" s="1"/>
  <c r="R251" i="4" a="1"/>
  <c r="R251" i="4" s="1"/>
  <c r="R252" i="4" a="1"/>
  <c r="R252" i="4" s="1"/>
  <c r="R253" i="4" a="1"/>
  <c r="R253" i="4" s="1"/>
  <c r="R254" i="4" a="1"/>
  <c r="R254" i="4" s="1"/>
  <c r="R255" i="4" a="1"/>
  <c r="R255" i="4" s="1"/>
  <c r="R256" i="4" a="1"/>
  <c r="R256" i="4" s="1"/>
  <c r="R257" i="4" a="1"/>
  <c r="R257" i="4" s="1"/>
  <c r="R258" i="4" a="1"/>
  <c r="R258" i="4" s="1"/>
  <c r="R259" i="4" a="1"/>
  <c r="R259" i="4" s="1"/>
  <c r="R260" i="4" a="1"/>
  <c r="R260" i="4" s="1"/>
  <c r="R261" i="4" a="1"/>
  <c r="R261" i="4" s="1"/>
  <c r="R262" i="4" a="1"/>
  <c r="R262" i="4" s="1"/>
  <c r="R263" i="4" a="1"/>
  <c r="R263" i="4" s="1"/>
  <c r="R264" i="4" a="1"/>
  <c r="R264" i="4" s="1"/>
  <c r="R265" i="4" a="1"/>
  <c r="R265" i="4" s="1"/>
  <c r="R266" i="4" a="1"/>
  <c r="R266" i="4" s="1"/>
  <c r="R267" i="4" a="1"/>
  <c r="R267" i="4" s="1"/>
  <c r="R268" i="4" a="1"/>
  <c r="R268" i="4" s="1"/>
  <c r="R269" i="4" a="1"/>
  <c r="R269" i="4" s="1"/>
  <c r="R270" i="4" a="1"/>
  <c r="R270" i="4" s="1"/>
  <c r="R271" i="4" a="1"/>
  <c r="R271" i="4" s="1"/>
  <c r="R272" i="4" a="1"/>
  <c r="R272" i="4" s="1"/>
  <c r="R273" i="4" a="1"/>
  <c r="R273" i="4" s="1"/>
  <c r="R274" i="4" a="1"/>
  <c r="R274" i="4" s="1"/>
  <c r="R275" i="4" a="1"/>
  <c r="R275" i="4" s="1"/>
  <c r="R276" i="4" a="1"/>
  <c r="R276" i="4" s="1"/>
  <c r="R277" i="4" a="1"/>
  <c r="R277" i="4" s="1"/>
  <c r="R278" i="4" a="1"/>
  <c r="R278" i="4" s="1"/>
  <c r="R279" i="4" a="1"/>
  <c r="R279" i="4" s="1"/>
  <c r="R280" i="4" a="1"/>
  <c r="R280" i="4" s="1"/>
  <c r="R281" i="4" a="1"/>
  <c r="R281" i="4" s="1"/>
  <c r="R282" i="4" a="1"/>
  <c r="R282" i="4" s="1"/>
  <c r="R283" i="4" a="1"/>
  <c r="R283" i="4" s="1"/>
  <c r="R284" i="4" a="1"/>
  <c r="R284" i="4" s="1"/>
  <c r="R285" i="4" a="1"/>
  <c r="R285" i="4" s="1"/>
  <c r="R286" i="4" a="1"/>
  <c r="R286" i="4" s="1"/>
  <c r="R287" i="4" a="1"/>
  <c r="R287" i="4" s="1"/>
  <c r="R288" i="4" a="1"/>
  <c r="R288" i="4" s="1"/>
  <c r="R289" i="4" a="1"/>
  <c r="R289" i="4" s="1"/>
  <c r="R290" i="4" a="1"/>
  <c r="R290" i="4" s="1"/>
  <c r="R291" i="4" a="1"/>
  <c r="R291" i="4" s="1"/>
  <c r="R292" i="4" a="1"/>
  <c r="R292" i="4" s="1"/>
  <c r="R293" i="4" a="1"/>
  <c r="R293" i="4" s="1"/>
  <c r="R294" i="4" a="1"/>
  <c r="R294" i="4" s="1"/>
  <c r="R295" i="4" a="1"/>
  <c r="R295" i="4" s="1"/>
  <c r="R296" i="4" a="1"/>
  <c r="R296" i="4" s="1"/>
  <c r="R297" i="4" a="1"/>
  <c r="R297" i="4" s="1"/>
  <c r="R298" i="4" a="1"/>
  <c r="R298" i="4" s="1"/>
  <c r="R299" i="4" a="1"/>
  <c r="R299" i="4" s="1"/>
  <c r="R300" i="4" a="1"/>
  <c r="R300" i="4" s="1"/>
  <c r="R301" i="4" a="1"/>
  <c r="R301" i="4" s="1"/>
  <c r="R302" i="4" a="1"/>
  <c r="R302" i="4" s="1"/>
  <c r="R303" i="4" a="1"/>
  <c r="R303" i="4" s="1"/>
  <c r="R304" i="4" a="1"/>
  <c r="R304" i="4" s="1"/>
  <c r="R305" i="4" a="1"/>
  <c r="R305" i="4" s="1"/>
  <c r="R306" i="4" a="1"/>
  <c r="R306" i="4" s="1"/>
  <c r="R307" i="4" a="1"/>
  <c r="R307" i="4" s="1"/>
  <c r="R308" i="4" a="1"/>
  <c r="R308" i="4" s="1"/>
  <c r="R309" i="4" a="1"/>
  <c r="R309" i="4" s="1"/>
  <c r="R310" i="4" a="1"/>
  <c r="R310" i="4" s="1"/>
  <c r="R311" i="4" a="1"/>
  <c r="R311" i="4" s="1"/>
  <c r="R312" i="4" a="1"/>
  <c r="R312" i="4" s="1"/>
  <c r="R313" i="4" a="1"/>
  <c r="R313" i="4" s="1"/>
  <c r="R314" i="4" a="1"/>
  <c r="R314" i="4" s="1"/>
  <c r="R315" i="4" a="1"/>
  <c r="R315" i="4" s="1"/>
  <c r="R316" i="4" a="1"/>
  <c r="R316" i="4" s="1"/>
  <c r="R317" i="4" a="1"/>
  <c r="R317" i="4" s="1"/>
  <c r="R318" i="4" a="1"/>
  <c r="R318" i="4" s="1"/>
  <c r="R319" i="4" a="1"/>
  <c r="R319" i="4" s="1"/>
  <c r="R320" i="4" a="1"/>
  <c r="R320" i="4" s="1"/>
  <c r="R321" i="4" a="1"/>
  <c r="R321" i="4" s="1"/>
  <c r="R322" i="4" a="1"/>
  <c r="R322" i="4" s="1"/>
  <c r="R323" i="4" a="1"/>
  <c r="R323" i="4" s="1"/>
  <c r="R324" i="4" a="1"/>
  <c r="R324" i="4" s="1"/>
  <c r="R325" i="4" a="1"/>
  <c r="R325" i="4" s="1"/>
  <c r="R326" i="4" a="1"/>
  <c r="R326" i="4" s="1"/>
  <c r="R327" i="4" a="1"/>
  <c r="R327" i="4" s="1"/>
  <c r="R328" i="4" a="1"/>
  <c r="R328" i="4" s="1"/>
  <c r="R329" i="4" a="1"/>
  <c r="R329" i="4" s="1"/>
  <c r="R330" i="4" a="1"/>
  <c r="R330" i="4" s="1"/>
  <c r="R331" i="4" a="1"/>
  <c r="R331" i="4" s="1"/>
  <c r="R332" i="4" a="1"/>
  <c r="R332" i="4" s="1"/>
  <c r="R333" i="4" a="1"/>
  <c r="R333" i="4" s="1"/>
  <c r="R334" i="4" a="1"/>
  <c r="R334" i="4" s="1"/>
  <c r="R335" i="4" a="1"/>
  <c r="R335" i="4" s="1"/>
  <c r="R336" i="4" a="1"/>
  <c r="R336" i="4" s="1"/>
  <c r="R337" i="4" a="1"/>
  <c r="R337" i="4" s="1"/>
  <c r="R338" i="4" a="1"/>
  <c r="R338" i="4" s="1"/>
  <c r="R339" i="4" a="1"/>
  <c r="R339" i="4" s="1"/>
  <c r="R340" i="4" a="1"/>
  <c r="R340" i="4" s="1"/>
  <c r="R341" i="4" a="1"/>
  <c r="R341" i="4" s="1"/>
  <c r="R342" i="4" a="1"/>
  <c r="R342" i="4" s="1"/>
  <c r="R343" i="4" a="1"/>
  <c r="R343" i="4" s="1"/>
  <c r="R344" i="4" a="1"/>
  <c r="R344" i="4" s="1"/>
  <c r="R345" i="4" a="1"/>
  <c r="R345" i="4" s="1"/>
  <c r="R346" i="4" a="1"/>
  <c r="R346" i="4" s="1"/>
  <c r="R347" i="4" a="1"/>
  <c r="R347" i="4" s="1"/>
  <c r="R348" i="4" a="1"/>
  <c r="R348" i="4" s="1"/>
  <c r="R349" i="4" a="1"/>
  <c r="R349" i="4" s="1"/>
  <c r="Q4" i="4" a="1"/>
  <c r="Q4" i="4" s="1"/>
  <c r="Q5" i="4" a="1"/>
  <c r="Q5" i="4" s="1"/>
  <c r="Q6" i="4" a="1"/>
  <c r="Q6" i="4" s="1"/>
  <c r="Q7" i="4" a="1"/>
  <c r="Q7" i="4" s="1"/>
  <c r="Q8" i="4" a="1"/>
  <c r="Q8" i="4" s="1"/>
  <c r="Q9" i="4" a="1"/>
  <c r="Q9" i="4" s="1"/>
  <c r="Q10" i="4" a="1"/>
  <c r="Q10" i="4" s="1"/>
  <c r="Q11" i="4" a="1"/>
  <c r="Q11" i="4" s="1"/>
  <c r="Q12" i="4" a="1"/>
  <c r="Q12" i="4" s="1"/>
  <c r="Q13" i="4" a="1"/>
  <c r="Q13" i="4" s="1"/>
  <c r="Q14" i="4" a="1"/>
  <c r="Q14" i="4" s="1"/>
  <c r="Q15" i="4" a="1"/>
  <c r="Q15" i="4" s="1"/>
  <c r="Q16" i="4" a="1"/>
  <c r="Q16" i="4" s="1"/>
  <c r="Q17" i="4" a="1"/>
  <c r="Q17" i="4" s="1"/>
  <c r="Q18" i="4" a="1"/>
  <c r="Q18" i="4" s="1"/>
  <c r="Q19" i="4" a="1"/>
  <c r="Q19" i="4"/>
  <c r="Q20" i="4" a="1"/>
  <c r="Q20" i="4" s="1"/>
  <c r="Q21" i="4" a="1"/>
  <c r="Q21" i="4" s="1"/>
  <c r="Q22" i="4" a="1"/>
  <c r="Q22" i="4" s="1"/>
  <c r="Q23" i="4" a="1"/>
  <c r="Q23" i="4" s="1"/>
  <c r="Q24" i="4" a="1"/>
  <c r="Q24" i="4" s="1"/>
  <c r="Q25" i="4" a="1"/>
  <c r="Q25" i="4" s="1"/>
  <c r="Q26" i="4" a="1"/>
  <c r="Q26" i="4" s="1"/>
  <c r="Q27" i="4" a="1"/>
  <c r="Q27" i="4" s="1"/>
  <c r="Q28" i="4" a="1"/>
  <c r="Q28" i="4" s="1"/>
  <c r="Q29" i="4" a="1"/>
  <c r="Q29" i="4" s="1"/>
  <c r="Q30" i="4" a="1"/>
  <c r="Q30" i="4" s="1"/>
  <c r="Q31" i="4" a="1"/>
  <c r="Q31" i="4"/>
  <c r="Q32" i="4" a="1"/>
  <c r="Q32" i="4" s="1"/>
  <c r="Q33" i="4" a="1"/>
  <c r="Q33" i="4" s="1"/>
  <c r="Q34" i="4" a="1"/>
  <c r="Q34" i="4" s="1"/>
  <c r="Q35" i="4" a="1"/>
  <c r="Q35" i="4"/>
  <c r="Q36" i="4" a="1"/>
  <c r="Q36" i="4" s="1"/>
  <c r="Q37" i="4" a="1"/>
  <c r="Q37" i="4" s="1"/>
  <c r="Q38" i="4" a="1"/>
  <c r="Q38" i="4" s="1"/>
  <c r="Q39" i="4" a="1"/>
  <c r="Q39" i="4" s="1"/>
  <c r="Q40" i="4" a="1"/>
  <c r="Q40" i="4" s="1"/>
  <c r="Q41" i="4" a="1"/>
  <c r="Q41" i="4" s="1"/>
  <c r="Q42" i="4" a="1"/>
  <c r="Q42" i="4" s="1"/>
  <c r="Q43" i="4" a="1"/>
  <c r="Q43" i="4" s="1"/>
  <c r="Q44" i="4" a="1"/>
  <c r="Q44" i="4" s="1"/>
  <c r="Q45" i="4" a="1"/>
  <c r="Q45" i="4" s="1"/>
  <c r="Q46" i="4" a="1"/>
  <c r="Q46" i="4" s="1"/>
  <c r="Q47" i="4" a="1"/>
  <c r="Q47" i="4" s="1"/>
  <c r="Q48" i="4" a="1"/>
  <c r="Q48" i="4" s="1"/>
  <c r="Q49" i="4" a="1"/>
  <c r="Q49" i="4" s="1"/>
  <c r="Q50" i="4" a="1"/>
  <c r="Q50" i="4" s="1"/>
  <c r="Q51" i="4" a="1"/>
  <c r="Q51" i="4"/>
  <c r="Q52" i="4" a="1"/>
  <c r="Q52" i="4" s="1"/>
  <c r="Q53" i="4" a="1"/>
  <c r="Q53" i="4" s="1"/>
  <c r="Q54" i="4" a="1"/>
  <c r="Q54" i="4" s="1"/>
  <c r="Q55" i="4" a="1"/>
  <c r="Q55" i="4" s="1"/>
  <c r="Q56" i="4" a="1"/>
  <c r="Q56" i="4" s="1"/>
  <c r="Q57" i="4" a="1"/>
  <c r="Q57" i="4" s="1"/>
  <c r="Q58" i="4" a="1"/>
  <c r="Q58" i="4" s="1"/>
  <c r="Q59" i="4" a="1"/>
  <c r="Q59" i="4" s="1"/>
  <c r="Q60" i="4" a="1"/>
  <c r="Q60" i="4" s="1"/>
  <c r="Q61" i="4" a="1"/>
  <c r="Q61" i="4" s="1"/>
  <c r="Q62" i="4" a="1"/>
  <c r="Q62" i="4" s="1"/>
  <c r="Q63" i="4" a="1"/>
  <c r="Q63" i="4"/>
  <c r="Q64" i="4" a="1"/>
  <c r="Q64" i="4" s="1"/>
  <c r="Q65" i="4" a="1"/>
  <c r="Q65" i="4" s="1"/>
  <c r="Q66" i="4" a="1"/>
  <c r="Q66" i="4" s="1"/>
  <c r="Q67" i="4" a="1"/>
  <c r="Q67" i="4"/>
  <c r="Q68" i="4" a="1"/>
  <c r="Q68" i="4" s="1"/>
  <c r="Q69" i="4" a="1"/>
  <c r="Q69" i="4" s="1"/>
  <c r="Q70" i="4" a="1"/>
  <c r="Q70" i="4" s="1"/>
  <c r="Q71" i="4" a="1"/>
  <c r="Q71" i="4" s="1"/>
  <c r="Q72" i="4" a="1"/>
  <c r="Q72" i="4" s="1"/>
  <c r="Q73" i="4" a="1"/>
  <c r="Q73" i="4" s="1"/>
  <c r="Q74" i="4" a="1"/>
  <c r="Q74" i="4" s="1"/>
  <c r="Q75" i="4" a="1"/>
  <c r="Q75" i="4" s="1"/>
  <c r="Q76" i="4" a="1"/>
  <c r="Q76" i="4" s="1"/>
  <c r="Q77" i="4" a="1"/>
  <c r="Q77" i="4" s="1"/>
  <c r="Q78" i="4" a="1"/>
  <c r="Q78" i="4" s="1"/>
  <c r="Q79" i="4" a="1"/>
  <c r="Q79" i="4" s="1"/>
  <c r="Q80" i="4" a="1"/>
  <c r="Q80" i="4" s="1"/>
  <c r="Q81" i="4" a="1"/>
  <c r="Q81" i="4" s="1"/>
  <c r="Q82" i="4" a="1"/>
  <c r="Q82" i="4" s="1"/>
  <c r="Q83" i="4" a="1"/>
  <c r="Q83" i="4"/>
  <c r="Q84" i="4" a="1"/>
  <c r="Q84" i="4" s="1"/>
  <c r="Q85" i="4" a="1"/>
  <c r="Q85" i="4" s="1"/>
  <c r="Q86" i="4" a="1"/>
  <c r="Q86" i="4" s="1"/>
  <c r="Q87" i="4" a="1"/>
  <c r="Q87" i="4" s="1"/>
  <c r="Q88" i="4" a="1"/>
  <c r="Q88" i="4" s="1"/>
  <c r="Q89" i="4" a="1"/>
  <c r="Q89" i="4" s="1"/>
  <c r="Q90" i="4" a="1"/>
  <c r="Q90" i="4" s="1"/>
  <c r="Q91" i="4" a="1"/>
  <c r="Q91" i="4" s="1"/>
  <c r="Q92" i="4" a="1"/>
  <c r="Q92" i="4" s="1"/>
  <c r="Q93" i="4" a="1"/>
  <c r="Q93" i="4" s="1"/>
  <c r="Q94" i="4" a="1"/>
  <c r="Q94" i="4" s="1"/>
  <c r="Q95" i="4" a="1"/>
  <c r="Q95" i="4"/>
  <c r="Q96" i="4" a="1"/>
  <c r="Q96" i="4" s="1"/>
  <c r="Q97" i="4" a="1"/>
  <c r="Q97" i="4" s="1"/>
  <c r="Q98" i="4" a="1"/>
  <c r="Q98" i="4" s="1"/>
  <c r="Q99" i="4" a="1"/>
  <c r="Q99" i="4"/>
  <c r="Q100" i="4" a="1"/>
  <c r="Q100" i="4" s="1"/>
  <c r="Q101" i="4" a="1"/>
  <c r="Q101" i="4" s="1"/>
  <c r="Q102" i="4" a="1"/>
  <c r="Q102" i="4" s="1"/>
  <c r="Q103" i="4" a="1"/>
  <c r="Q103" i="4" s="1"/>
  <c r="Q104" i="4" a="1"/>
  <c r="Q104" i="4" s="1"/>
  <c r="Q105" i="4" a="1"/>
  <c r="Q105" i="4" s="1"/>
  <c r="Q106" i="4" a="1"/>
  <c r="Q106" i="4" s="1"/>
  <c r="Q107" i="4" a="1"/>
  <c r="Q107" i="4" s="1"/>
  <c r="Q108" i="4" a="1"/>
  <c r="Q108" i="4" s="1"/>
  <c r="Q109" i="4" a="1"/>
  <c r="Q109" i="4" s="1"/>
  <c r="Q110" i="4" a="1"/>
  <c r="Q110" i="4" s="1"/>
  <c r="Q111" i="4" a="1"/>
  <c r="Q111" i="4" s="1"/>
  <c r="Q112" i="4" a="1"/>
  <c r="Q112" i="4" s="1"/>
  <c r="Q113" i="4" a="1"/>
  <c r="Q113" i="4" s="1"/>
  <c r="Q114" i="4" a="1"/>
  <c r="Q114" i="4" s="1"/>
  <c r="Q115" i="4" a="1"/>
  <c r="Q115" i="4"/>
  <c r="Q116" i="4" a="1"/>
  <c r="Q116" i="4" s="1"/>
  <c r="Q117" i="4" a="1"/>
  <c r="Q117" i="4" s="1"/>
  <c r="Q118" i="4" a="1"/>
  <c r="Q118" i="4" s="1"/>
  <c r="Q119" i="4" a="1"/>
  <c r="Q119" i="4" s="1"/>
  <c r="Q120" i="4" a="1"/>
  <c r="Q120" i="4" s="1"/>
  <c r="Q121" i="4" a="1"/>
  <c r="Q121" i="4" s="1"/>
  <c r="Q122" i="4" a="1"/>
  <c r="Q122" i="4" s="1"/>
  <c r="Q123" i="4" a="1"/>
  <c r="Q123" i="4" s="1"/>
  <c r="Q124" i="4" a="1"/>
  <c r="Q124" i="4" s="1"/>
  <c r="Q125" i="4" a="1"/>
  <c r="Q125" i="4" s="1"/>
  <c r="Q126" i="4" a="1"/>
  <c r="Q126" i="4" s="1"/>
  <c r="Q127" i="4" a="1"/>
  <c r="Q127" i="4"/>
  <c r="Q128" i="4" a="1"/>
  <c r="Q128" i="4" s="1"/>
  <c r="Q129" i="4" a="1"/>
  <c r="Q129" i="4" s="1"/>
  <c r="Q130" i="4" a="1"/>
  <c r="Q130" i="4" s="1"/>
  <c r="Q131" i="4" a="1"/>
  <c r="Q131" i="4"/>
  <c r="Q132" i="4" a="1"/>
  <c r="Q132" i="4" s="1"/>
  <c r="Q133" i="4" a="1"/>
  <c r="Q133" i="4" s="1"/>
  <c r="Q134" i="4" a="1"/>
  <c r="Q134" i="4" s="1"/>
  <c r="Q135" i="4" a="1"/>
  <c r="Q135" i="4" s="1"/>
  <c r="Q136" i="4" a="1"/>
  <c r="Q136" i="4" s="1"/>
  <c r="Q137" i="4" a="1"/>
  <c r="Q137" i="4" s="1"/>
  <c r="Q138" i="4" a="1"/>
  <c r="Q138" i="4" s="1"/>
  <c r="Q139" i="4" a="1"/>
  <c r="Q139" i="4" s="1"/>
  <c r="Q140" i="4" a="1"/>
  <c r="Q140" i="4" s="1"/>
  <c r="Q141" i="4" a="1"/>
  <c r="Q141" i="4" s="1"/>
  <c r="Q142" i="4" a="1"/>
  <c r="Q142" i="4" s="1"/>
  <c r="Q143" i="4" a="1"/>
  <c r="Q143" i="4" s="1"/>
  <c r="Q144" i="4" a="1"/>
  <c r="Q144" i="4" s="1"/>
  <c r="Q145" i="4" a="1"/>
  <c r="Q145" i="4" s="1"/>
  <c r="Q146" i="4" a="1"/>
  <c r="Q146" i="4" s="1"/>
  <c r="Q147" i="4" a="1"/>
  <c r="Q147" i="4"/>
  <c r="Q148" i="4" a="1"/>
  <c r="Q148" i="4" s="1"/>
  <c r="Q149" i="4" a="1"/>
  <c r="Q149" i="4" s="1"/>
  <c r="Q150" i="4" a="1"/>
  <c r="Q150" i="4" s="1"/>
  <c r="Q151" i="4" a="1"/>
  <c r="Q151" i="4" s="1"/>
  <c r="Q152" i="4" a="1"/>
  <c r="Q152" i="4" s="1"/>
  <c r="Q153" i="4" a="1"/>
  <c r="Q153" i="4" s="1"/>
  <c r="Q154" i="4" a="1"/>
  <c r="Q154" i="4" s="1"/>
  <c r="Q155" i="4" a="1"/>
  <c r="Q155" i="4" s="1"/>
  <c r="Q156" i="4" a="1"/>
  <c r="Q156" i="4" s="1"/>
  <c r="Q157" i="4" a="1"/>
  <c r="Q157" i="4" s="1"/>
  <c r="Q158" i="4" a="1"/>
  <c r="Q158" i="4" s="1"/>
  <c r="Q159" i="4" a="1"/>
  <c r="Q159" i="4"/>
  <c r="Q160" i="4" a="1"/>
  <c r="Q160" i="4" s="1"/>
  <c r="Q161" i="4" a="1"/>
  <c r="Q161" i="4" s="1"/>
  <c r="Q162" i="4" a="1"/>
  <c r="Q162" i="4" s="1"/>
  <c r="Q163" i="4" a="1"/>
  <c r="Q163" i="4"/>
  <c r="Q164" i="4" a="1"/>
  <c r="Q164" i="4" s="1"/>
  <c r="Q165" i="4" a="1"/>
  <c r="Q165" i="4" s="1"/>
  <c r="Q166" i="4" a="1"/>
  <c r="Q166" i="4" s="1"/>
  <c r="Q167" i="4" a="1"/>
  <c r="Q167" i="4" s="1"/>
  <c r="Q168" i="4" a="1"/>
  <c r="Q168" i="4" s="1"/>
  <c r="Q169" i="4" a="1"/>
  <c r="Q169" i="4" s="1"/>
  <c r="Q170" i="4" a="1"/>
  <c r="Q170" i="4" s="1"/>
  <c r="Q171" i="4" a="1"/>
  <c r="Q171" i="4" s="1"/>
  <c r="Q172" i="4" a="1"/>
  <c r="Q172" i="4" s="1"/>
  <c r="Q173" i="4" a="1"/>
  <c r="Q173" i="4" s="1"/>
  <c r="Q174" i="4" a="1"/>
  <c r="Q174" i="4" s="1"/>
  <c r="Q175" i="4" a="1"/>
  <c r="Q175" i="4" s="1"/>
  <c r="Q176" i="4" a="1"/>
  <c r="Q176" i="4" s="1"/>
  <c r="Q177" i="4" a="1"/>
  <c r="Q177" i="4" s="1"/>
  <c r="Q178" i="4" a="1"/>
  <c r="Q178" i="4" s="1"/>
  <c r="Q179" i="4" a="1"/>
  <c r="Q179" i="4"/>
  <c r="Q180" i="4" a="1"/>
  <c r="Q180" i="4" s="1"/>
  <c r="Q181" i="4" a="1"/>
  <c r="Q181" i="4" s="1"/>
  <c r="Q182" i="4" a="1"/>
  <c r="Q182" i="4" s="1"/>
  <c r="Q183" i="4" a="1"/>
  <c r="Q183" i="4" s="1"/>
  <c r="Q184" i="4" a="1"/>
  <c r="Q184" i="4" s="1"/>
  <c r="Q185" i="4" a="1"/>
  <c r="Q185" i="4" s="1"/>
  <c r="Q186" i="4" a="1"/>
  <c r="Q186" i="4" s="1"/>
  <c r="Q187" i="4" a="1"/>
  <c r="Q187" i="4" s="1"/>
  <c r="Q188" i="4" a="1"/>
  <c r="Q188" i="4" s="1"/>
  <c r="Q189" i="4" a="1"/>
  <c r="Q189" i="4" s="1"/>
  <c r="Q190" i="4" a="1"/>
  <c r="Q190" i="4" s="1"/>
  <c r="Q191" i="4" a="1"/>
  <c r="Q191" i="4"/>
  <c r="Q192" i="4" a="1"/>
  <c r="Q192" i="4" s="1"/>
  <c r="Q193" i="4" a="1"/>
  <c r="Q193" i="4" s="1"/>
  <c r="Q194" i="4" a="1"/>
  <c r="Q194" i="4" s="1"/>
  <c r="Q195" i="4" a="1"/>
  <c r="Q195" i="4"/>
  <c r="Q196" i="4" a="1"/>
  <c r="Q196" i="4" s="1"/>
  <c r="Q197" i="4" a="1"/>
  <c r="Q197" i="4" s="1"/>
  <c r="Q198" i="4" a="1"/>
  <c r="Q198" i="4" s="1"/>
  <c r="Q199" i="4" a="1"/>
  <c r="Q199" i="4" s="1"/>
  <c r="Q200" i="4" a="1"/>
  <c r="Q200" i="4" s="1"/>
  <c r="Q201" i="4" a="1"/>
  <c r="Q201" i="4" s="1"/>
  <c r="Q202" i="4" a="1"/>
  <c r="Q202" i="4" s="1"/>
  <c r="Q203" i="4" a="1"/>
  <c r="Q203" i="4" s="1"/>
  <c r="Q204" i="4" a="1"/>
  <c r="Q204" i="4" s="1"/>
  <c r="Q205" i="4" a="1"/>
  <c r="Q205" i="4" s="1"/>
  <c r="Q206" i="4" a="1"/>
  <c r="Q206" i="4" s="1"/>
  <c r="Q207" i="4" a="1"/>
  <c r="Q207" i="4" s="1"/>
  <c r="Q208" i="4" a="1"/>
  <c r="Q208" i="4" s="1"/>
  <c r="Q209" i="4" a="1"/>
  <c r="Q209" i="4" s="1"/>
  <c r="Q210" i="4" a="1"/>
  <c r="Q210" i="4" s="1"/>
  <c r="Q211" i="4" a="1"/>
  <c r="Q211" i="4"/>
  <c r="Q212" i="4" a="1"/>
  <c r="Q212" i="4" s="1"/>
  <c r="Q213" i="4" a="1"/>
  <c r="Q213" i="4" s="1"/>
  <c r="Q214" i="4" a="1"/>
  <c r="Q214" i="4" s="1"/>
  <c r="Q215" i="4" a="1"/>
  <c r="Q215" i="4" s="1"/>
  <c r="Q216" i="4" a="1"/>
  <c r="Q216" i="4" s="1"/>
  <c r="Q217" i="4" a="1"/>
  <c r="Q217" i="4" s="1"/>
  <c r="Q218" i="4" a="1"/>
  <c r="Q218" i="4" s="1"/>
  <c r="Q219" i="4" a="1"/>
  <c r="Q219" i="4" s="1"/>
  <c r="Q220" i="4" a="1"/>
  <c r="Q220" i="4" s="1"/>
  <c r="Q221" i="4" a="1"/>
  <c r="Q221" i="4" s="1"/>
  <c r="Q222" i="4" a="1"/>
  <c r="Q222" i="4" s="1"/>
  <c r="Q223" i="4" a="1"/>
  <c r="Q223" i="4"/>
  <c r="Q224" i="4" a="1"/>
  <c r="Q224" i="4" s="1"/>
  <c r="Q225" i="4" a="1"/>
  <c r="Q225" i="4" s="1"/>
  <c r="Q226" i="4" a="1"/>
  <c r="Q226" i="4" s="1"/>
  <c r="Q227" i="4" a="1"/>
  <c r="Q227" i="4"/>
  <c r="Q228" i="4" a="1"/>
  <c r="Q228" i="4" s="1"/>
  <c r="Q229" i="4" a="1"/>
  <c r="Q229" i="4" s="1"/>
  <c r="Q230" i="4" a="1"/>
  <c r="Q230" i="4" s="1"/>
  <c r="Q231" i="4" a="1"/>
  <c r="Q231" i="4" s="1"/>
  <c r="Q232" i="4" a="1"/>
  <c r="Q232" i="4" s="1"/>
  <c r="Q233" i="4" a="1"/>
  <c r="Q233" i="4" s="1"/>
  <c r="Q234" i="4" a="1"/>
  <c r="Q234" i="4" s="1"/>
  <c r="Q235" i="4" a="1"/>
  <c r="Q235" i="4" s="1"/>
  <c r="Q236" i="4" a="1"/>
  <c r="Q236" i="4" s="1"/>
  <c r="Q237" i="4" a="1"/>
  <c r="Q237" i="4" s="1"/>
  <c r="Q238" i="4" a="1"/>
  <c r="Q238" i="4" s="1"/>
  <c r="Q239" i="4" a="1"/>
  <c r="Q239" i="4" s="1"/>
  <c r="Q240" i="4" a="1"/>
  <c r="Q240" i="4" s="1"/>
  <c r="Q241" i="4" a="1"/>
  <c r="Q241" i="4" s="1"/>
  <c r="Q242" i="4" a="1"/>
  <c r="Q242" i="4" s="1"/>
  <c r="Q243" i="4" a="1"/>
  <c r="Q243" i="4"/>
  <c r="Q244" i="4" a="1"/>
  <c r="Q244" i="4" s="1"/>
  <c r="Q245" i="4" a="1"/>
  <c r="Q245" i="4" s="1"/>
  <c r="Q246" i="4" a="1"/>
  <c r="Q246" i="4" s="1"/>
  <c r="Q247" i="4" a="1"/>
  <c r="Q247" i="4" s="1"/>
  <c r="Q248" i="4" a="1"/>
  <c r="Q248" i="4" s="1"/>
  <c r="Q249" i="4" a="1"/>
  <c r="Q249" i="4" s="1"/>
  <c r="Q250" i="4" a="1"/>
  <c r="Q250" i="4" s="1"/>
  <c r="Q251" i="4" a="1"/>
  <c r="Q251" i="4" s="1"/>
  <c r="Q252" i="4" a="1"/>
  <c r="Q252" i="4" s="1"/>
  <c r="Q253" i="4" a="1"/>
  <c r="Q253" i="4" s="1"/>
  <c r="Q254" i="4" a="1"/>
  <c r="Q254" i="4" s="1"/>
  <c r="Q255" i="4" a="1"/>
  <c r="Q255" i="4"/>
  <c r="Q256" i="4" a="1"/>
  <c r="Q256" i="4" s="1"/>
  <c r="Q257" i="4" a="1"/>
  <c r="Q257" i="4" s="1"/>
  <c r="Q258" i="4" a="1"/>
  <c r="Q258" i="4" s="1"/>
  <c r="Q259" i="4" a="1"/>
  <c r="Q259" i="4"/>
  <c r="Q260" i="4" a="1"/>
  <c r="Q260" i="4" s="1"/>
  <c r="Q261" i="4" a="1"/>
  <c r="Q261" i="4" s="1"/>
  <c r="Q262" i="4" a="1"/>
  <c r="Q262" i="4" s="1"/>
  <c r="Q263" i="4" a="1"/>
  <c r="Q263" i="4" s="1"/>
  <c r="Q264" i="4" a="1"/>
  <c r="Q264" i="4" s="1"/>
  <c r="Q265" i="4" a="1"/>
  <c r="Q265" i="4" s="1"/>
  <c r="Q266" i="4" a="1"/>
  <c r="Q266" i="4" s="1"/>
  <c r="Q267" i="4" a="1"/>
  <c r="Q267" i="4" s="1"/>
  <c r="Q268" i="4" a="1"/>
  <c r="Q268" i="4" s="1"/>
  <c r="Q269" i="4" a="1"/>
  <c r="Q269" i="4" s="1"/>
  <c r="Q270" i="4" a="1"/>
  <c r="Q270" i="4" s="1"/>
  <c r="Q271" i="4" a="1"/>
  <c r="Q271" i="4" s="1"/>
  <c r="Q272" i="4" a="1"/>
  <c r="Q272" i="4" s="1"/>
  <c r="Q273" i="4" a="1"/>
  <c r="Q273" i="4" s="1"/>
  <c r="Q274" i="4" a="1"/>
  <c r="Q274" i="4" s="1"/>
  <c r="Q275" i="4" a="1"/>
  <c r="Q275" i="4"/>
  <c r="Q276" i="4" a="1"/>
  <c r="Q276" i="4" s="1"/>
  <c r="Q277" i="4" a="1"/>
  <c r="Q277" i="4" s="1"/>
  <c r="Q278" i="4" a="1"/>
  <c r="Q278" i="4" s="1"/>
  <c r="Q279" i="4" a="1"/>
  <c r="Q279" i="4" s="1"/>
  <c r="Q280" i="4" a="1"/>
  <c r="Q280" i="4" s="1"/>
  <c r="Q281" i="4" a="1"/>
  <c r="Q281" i="4" s="1"/>
  <c r="Q282" i="4" a="1"/>
  <c r="Q282" i="4" s="1"/>
  <c r="Q283" i="4" a="1"/>
  <c r="Q283" i="4" s="1"/>
  <c r="Q284" i="4" a="1"/>
  <c r="Q284" i="4" s="1"/>
  <c r="Q285" i="4" a="1"/>
  <c r="Q285" i="4" s="1"/>
  <c r="Q286" i="4" a="1"/>
  <c r="Q286" i="4" s="1"/>
  <c r="Q287" i="4" a="1"/>
  <c r="Q287" i="4"/>
  <c r="Q288" i="4" a="1"/>
  <c r="Q288" i="4" s="1"/>
  <c r="Q289" i="4" a="1"/>
  <c r="Q289" i="4" s="1"/>
  <c r="Q290" i="4" a="1"/>
  <c r="Q290" i="4" s="1"/>
  <c r="Q291" i="4" a="1"/>
  <c r="Q291" i="4"/>
  <c r="Q292" i="4" a="1"/>
  <c r="Q292" i="4" s="1"/>
  <c r="Q293" i="4" a="1"/>
  <c r="Q293" i="4" s="1"/>
  <c r="Q294" i="4" a="1"/>
  <c r="Q294" i="4" s="1"/>
  <c r="Q295" i="4" a="1"/>
  <c r="Q295" i="4" s="1"/>
  <c r="Q296" i="4" a="1"/>
  <c r="Q296" i="4" s="1"/>
  <c r="Q297" i="4" a="1"/>
  <c r="Q297" i="4" s="1"/>
  <c r="Q298" i="4" a="1"/>
  <c r="Q298" i="4" s="1"/>
  <c r="Q299" i="4" a="1"/>
  <c r="Q299" i="4" s="1"/>
  <c r="Q300" i="4" a="1"/>
  <c r="Q300" i="4" s="1"/>
  <c r="Q301" i="4" a="1"/>
  <c r="Q301" i="4" s="1"/>
  <c r="Q302" i="4" a="1"/>
  <c r="Q302" i="4" s="1"/>
  <c r="Q303" i="4" a="1"/>
  <c r="Q303" i="4" s="1"/>
  <c r="Q304" i="4" a="1"/>
  <c r="Q304" i="4" s="1"/>
  <c r="Q305" i="4" a="1"/>
  <c r="Q305" i="4" s="1"/>
  <c r="Q306" i="4" a="1"/>
  <c r="Q306" i="4" s="1"/>
  <c r="Q307" i="4" a="1"/>
  <c r="Q307" i="4"/>
  <c r="Q308" i="4" a="1"/>
  <c r="Q308" i="4" s="1"/>
  <c r="Q309" i="4" a="1"/>
  <c r="Q309" i="4" s="1"/>
  <c r="Q310" i="4" a="1"/>
  <c r="Q310" i="4" s="1"/>
  <c r="Q311" i="4" a="1"/>
  <c r="Q311" i="4"/>
  <c r="Q312" i="4" a="1"/>
  <c r="Q312" i="4" s="1"/>
  <c r="Q313" i="4" a="1"/>
  <c r="Q313" i="4" s="1"/>
  <c r="Q314" i="4" a="1"/>
  <c r="Q314" i="4" s="1"/>
  <c r="Q315" i="4" a="1"/>
  <c r="Q315" i="4" s="1"/>
  <c r="Q316" i="4" a="1"/>
  <c r="Q316" i="4" s="1"/>
  <c r="Q317" i="4" a="1"/>
  <c r="Q317" i="4" s="1"/>
  <c r="Q318" i="4" a="1"/>
  <c r="Q318" i="4" s="1"/>
  <c r="Q319" i="4" a="1"/>
  <c r="Q319" i="4"/>
  <c r="Q320" i="4" a="1"/>
  <c r="Q320" i="4" s="1"/>
  <c r="Q321" i="4" a="1"/>
  <c r="Q321" i="4" s="1"/>
  <c r="Q322" i="4" a="1"/>
  <c r="Q322" i="4" s="1"/>
  <c r="Q323" i="4" a="1"/>
  <c r="Q323" i="4"/>
  <c r="Q324" i="4" a="1"/>
  <c r="Q324" i="4" s="1"/>
  <c r="Q325" i="4" a="1"/>
  <c r="Q325" i="4" s="1"/>
  <c r="Q326" i="4" a="1"/>
  <c r="Q326" i="4" s="1"/>
  <c r="Q327" i="4" a="1"/>
  <c r="Q327" i="4"/>
  <c r="Q328" i="4" a="1"/>
  <c r="Q328" i="4" s="1"/>
  <c r="Q329" i="4" a="1"/>
  <c r="Q329" i="4" s="1"/>
  <c r="Q330" i="4" a="1"/>
  <c r="Q330" i="4" s="1"/>
  <c r="Q331" i="4" a="1"/>
  <c r="Q331" i="4" s="1"/>
  <c r="Q332" i="4" a="1"/>
  <c r="Q332" i="4" s="1"/>
  <c r="Q333" i="4" a="1"/>
  <c r="Q333" i="4" s="1"/>
  <c r="Q334" i="4" a="1"/>
  <c r="Q334" i="4" s="1"/>
  <c r="Q335" i="4" a="1"/>
  <c r="Q335" i="4" s="1"/>
  <c r="Q336" i="4" a="1"/>
  <c r="Q336" i="4" s="1"/>
  <c r="Q337" i="4" a="1"/>
  <c r="Q337" i="4" s="1"/>
  <c r="Q338" i="4" a="1"/>
  <c r="Q338" i="4" s="1"/>
  <c r="Q339" i="4" a="1"/>
  <c r="Q339" i="4"/>
  <c r="Q340" i="4" a="1"/>
  <c r="Q340" i="4" s="1"/>
  <c r="Q341" i="4" a="1"/>
  <c r="Q341" i="4" s="1"/>
  <c r="Q342" i="4" a="1"/>
  <c r="Q342" i="4" s="1"/>
  <c r="Q343" i="4" a="1"/>
  <c r="Q343" i="4"/>
  <c r="Q344" i="4" a="1"/>
  <c r="Q344" i="4"/>
  <c r="Q345" i="4" a="1"/>
  <c r="Q345" i="4"/>
  <c r="Q346" i="4" a="1"/>
  <c r="Q346" i="4" s="1"/>
  <c r="Q347" i="4" a="1"/>
  <c r="Q347" i="4" s="1"/>
  <c r="Q348" i="4" a="1"/>
  <c r="Q348" i="4" s="1"/>
  <c r="Q349" i="4" a="1"/>
  <c r="Q349" i="4"/>
  <c r="P4" i="4" a="1"/>
  <c r="P4" i="4" s="1"/>
  <c r="P5" i="4" a="1"/>
  <c r="P5" i="4" s="1"/>
  <c r="P6" i="4" a="1"/>
  <c r="P6" i="4"/>
  <c r="P7" i="4" a="1"/>
  <c r="P7" i="4"/>
  <c r="P8" i="4" a="1"/>
  <c r="P8" i="4" s="1"/>
  <c r="P9" i="4" a="1"/>
  <c r="P9" i="4" s="1"/>
  <c r="P10" i="4" a="1"/>
  <c r="P10" i="4"/>
  <c r="P11" i="4" a="1"/>
  <c r="P11" i="4"/>
  <c r="P12" i="4" a="1"/>
  <c r="P12" i="4" s="1"/>
  <c r="P13" i="4" a="1"/>
  <c r="P13" i="4" s="1"/>
  <c r="P14" i="4" a="1"/>
  <c r="P14" i="4"/>
  <c r="P15" i="4" a="1"/>
  <c r="P15" i="4"/>
  <c r="P16" i="4" a="1"/>
  <c r="P16" i="4" s="1"/>
  <c r="P17" i="4" a="1"/>
  <c r="P17" i="4" s="1"/>
  <c r="P18" i="4" a="1"/>
  <c r="P18" i="4"/>
  <c r="P19" i="4" a="1"/>
  <c r="P19" i="4"/>
  <c r="P20" i="4" a="1"/>
  <c r="P20" i="4" s="1"/>
  <c r="P21" i="4" a="1"/>
  <c r="P21" i="4" s="1"/>
  <c r="P22" i="4" a="1"/>
  <c r="P22" i="4"/>
  <c r="P23" i="4" a="1"/>
  <c r="P23" i="4"/>
  <c r="P24" i="4" a="1"/>
  <c r="P24" i="4" s="1"/>
  <c r="P25" i="4" a="1"/>
  <c r="P25" i="4" s="1"/>
  <c r="P26" i="4" a="1"/>
  <c r="P26" i="4"/>
  <c r="P27" i="4" a="1"/>
  <c r="P27" i="4"/>
  <c r="P28" i="4" a="1"/>
  <c r="P28" i="4" s="1"/>
  <c r="P29" i="4" a="1"/>
  <c r="P29" i="4" s="1"/>
  <c r="P30" i="4" a="1"/>
  <c r="P30" i="4"/>
  <c r="P31" i="4" a="1"/>
  <c r="P31" i="4"/>
  <c r="P32" i="4" a="1"/>
  <c r="P32" i="4" s="1"/>
  <c r="P33" i="4" a="1"/>
  <c r="P33" i="4" s="1"/>
  <c r="P34" i="4" a="1"/>
  <c r="P34" i="4"/>
  <c r="P35" i="4" a="1"/>
  <c r="P35" i="4"/>
  <c r="P36" i="4" a="1"/>
  <c r="P36" i="4" s="1"/>
  <c r="P37" i="4" a="1"/>
  <c r="P37" i="4" s="1"/>
  <c r="P38" i="4" a="1"/>
  <c r="P38" i="4"/>
  <c r="P39" i="4" a="1"/>
  <c r="P39" i="4"/>
  <c r="P40" i="4" a="1"/>
  <c r="P40" i="4" s="1"/>
  <c r="P41" i="4" a="1"/>
  <c r="P41" i="4" s="1"/>
  <c r="P42" i="4" a="1"/>
  <c r="P42" i="4"/>
  <c r="P43" i="4" a="1"/>
  <c r="P43" i="4"/>
  <c r="P44" i="4" a="1"/>
  <c r="P44" i="4" s="1"/>
  <c r="P45" i="4" a="1"/>
  <c r="P45" i="4" s="1"/>
  <c r="P46" i="4" a="1"/>
  <c r="P46" i="4"/>
  <c r="P47" i="4" a="1"/>
  <c r="P47" i="4"/>
  <c r="P48" i="4" a="1"/>
  <c r="P48" i="4" s="1"/>
  <c r="P49" i="4" a="1"/>
  <c r="P49" i="4" s="1"/>
  <c r="P50" i="4" a="1"/>
  <c r="P50" i="4"/>
  <c r="P51" i="4" a="1"/>
  <c r="P51" i="4"/>
  <c r="P52" i="4" a="1"/>
  <c r="P52" i="4" s="1"/>
  <c r="P53" i="4" a="1"/>
  <c r="P53" i="4" s="1"/>
  <c r="P54" i="4" a="1"/>
  <c r="P54" i="4"/>
  <c r="P55" i="4" a="1"/>
  <c r="P55" i="4"/>
  <c r="P56" i="4" a="1"/>
  <c r="P56" i="4" s="1"/>
  <c r="P57" i="4" a="1"/>
  <c r="P57" i="4" s="1"/>
  <c r="P58" i="4" a="1"/>
  <c r="P58" i="4"/>
  <c r="P59" i="4" a="1"/>
  <c r="P59" i="4"/>
  <c r="P60" i="4" a="1"/>
  <c r="P60" i="4" s="1"/>
  <c r="P61" i="4" a="1"/>
  <c r="P61" i="4" s="1"/>
  <c r="P62" i="4" a="1"/>
  <c r="P62" i="4"/>
  <c r="P63" i="4" a="1"/>
  <c r="P63" i="4"/>
  <c r="P64" i="4" a="1"/>
  <c r="P64" i="4" s="1"/>
  <c r="P65" i="4" a="1"/>
  <c r="P65" i="4" s="1"/>
  <c r="P66" i="4" a="1"/>
  <c r="P66" i="4"/>
  <c r="P67" i="4" a="1"/>
  <c r="P67" i="4"/>
  <c r="P68" i="4" a="1"/>
  <c r="P68" i="4" s="1"/>
  <c r="P69" i="4" a="1"/>
  <c r="P69" i="4" s="1"/>
  <c r="P70" i="4" a="1"/>
  <c r="P70" i="4"/>
  <c r="P71" i="4" a="1"/>
  <c r="P71" i="4"/>
  <c r="P72" i="4" a="1"/>
  <c r="P72" i="4" s="1"/>
  <c r="P73" i="4" a="1"/>
  <c r="P73" i="4" s="1"/>
  <c r="P74" i="4" a="1"/>
  <c r="P74" i="4"/>
  <c r="P75" i="4" a="1"/>
  <c r="P75" i="4"/>
  <c r="P76" i="4" a="1"/>
  <c r="P76" i="4" s="1"/>
  <c r="P77" i="4" a="1"/>
  <c r="P77" i="4" s="1"/>
  <c r="P78" i="4" a="1"/>
  <c r="P78" i="4"/>
  <c r="P79" i="4" a="1"/>
  <c r="P79" i="4"/>
  <c r="P80" i="4" a="1"/>
  <c r="P80" i="4" s="1"/>
  <c r="P81" i="4" a="1"/>
  <c r="P81" i="4" s="1"/>
  <c r="P82" i="4" a="1"/>
  <c r="P82" i="4"/>
  <c r="P83" i="4" a="1"/>
  <c r="P83" i="4"/>
  <c r="P84" i="4" a="1"/>
  <c r="P84" i="4" s="1"/>
  <c r="P85" i="4" a="1"/>
  <c r="P85" i="4" s="1"/>
  <c r="P86" i="4" a="1"/>
  <c r="P86" i="4"/>
  <c r="P87" i="4" a="1"/>
  <c r="P87" i="4"/>
  <c r="P88" i="4" a="1"/>
  <c r="P88" i="4" s="1"/>
  <c r="P89" i="4" a="1"/>
  <c r="P89" i="4" s="1"/>
  <c r="P90" i="4" a="1"/>
  <c r="P90" i="4"/>
  <c r="P91" i="4" a="1"/>
  <c r="P91" i="4"/>
  <c r="P92" i="4" a="1"/>
  <c r="P92" i="4" s="1"/>
  <c r="P93" i="4" a="1"/>
  <c r="P93" i="4" s="1"/>
  <c r="P94" i="4" a="1"/>
  <c r="P94" i="4"/>
  <c r="P95" i="4" a="1"/>
  <c r="P95" i="4"/>
  <c r="P96" i="4" a="1"/>
  <c r="P96" i="4" s="1"/>
  <c r="P97" i="4" a="1"/>
  <c r="P97" i="4" s="1"/>
  <c r="P98" i="4" a="1"/>
  <c r="P98" i="4"/>
  <c r="P99" i="4" a="1"/>
  <c r="P99" i="4"/>
  <c r="P100" i="4" a="1"/>
  <c r="P100" i="4" s="1"/>
  <c r="P101" i="4" a="1"/>
  <c r="P101" i="4" s="1"/>
  <c r="P102" i="4" a="1"/>
  <c r="P102" i="4"/>
  <c r="P103" i="4" a="1"/>
  <c r="P103" i="4"/>
  <c r="P104" i="4" a="1"/>
  <c r="P104" i="4" s="1"/>
  <c r="P105" i="4" a="1"/>
  <c r="P105" i="4" s="1"/>
  <c r="P106" i="4" a="1"/>
  <c r="P106" i="4"/>
  <c r="P107" i="4" a="1"/>
  <c r="P107" i="4"/>
  <c r="P108" i="4" a="1"/>
  <c r="P108" i="4" s="1"/>
  <c r="P109" i="4" a="1"/>
  <c r="P109" i="4" s="1"/>
  <c r="P110" i="4" a="1"/>
  <c r="P110" i="4"/>
  <c r="P111" i="4" a="1"/>
  <c r="P111" i="4"/>
  <c r="P112" i="4" a="1"/>
  <c r="P112" i="4" s="1"/>
  <c r="P113" i="4" a="1"/>
  <c r="P113" i="4" s="1"/>
  <c r="P114" i="4" a="1"/>
  <c r="P114" i="4"/>
  <c r="P115" i="4" a="1"/>
  <c r="P115" i="4"/>
  <c r="P116" i="4" a="1"/>
  <c r="P116" i="4" s="1"/>
  <c r="P117" i="4" a="1"/>
  <c r="P117" i="4" s="1"/>
  <c r="P118" i="4" a="1"/>
  <c r="P118" i="4"/>
  <c r="P119" i="4" a="1"/>
  <c r="P119" i="4"/>
  <c r="P120" i="4" a="1"/>
  <c r="P120" i="4" s="1"/>
  <c r="P121" i="4" a="1"/>
  <c r="P121" i="4" s="1"/>
  <c r="P122" i="4" a="1"/>
  <c r="P122" i="4"/>
  <c r="P123" i="4" a="1"/>
  <c r="P123" i="4"/>
  <c r="P124" i="4" a="1"/>
  <c r="P124" i="4" s="1"/>
  <c r="P125" i="4" a="1"/>
  <c r="P125" i="4" s="1"/>
  <c r="P126" i="4" a="1"/>
  <c r="P126" i="4"/>
  <c r="P127" i="4" a="1"/>
  <c r="P127" i="4"/>
  <c r="P128" i="4" a="1"/>
  <c r="P128" i="4" s="1"/>
  <c r="P129" i="4" a="1"/>
  <c r="P129" i="4" s="1"/>
  <c r="P130" i="4" a="1"/>
  <c r="P130" i="4"/>
  <c r="P131" i="4" a="1"/>
  <c r="P131" i="4"/>
  <c r="P132" i="4" a="1"/>
  <c r="P132" i="4" s="1"/>
  <c r="P133" i="4" a="1"/>
  <c r="P133" i="4" s="1"/>
  <c r="P134" i="4" a="1"/>
  <c r="P134" i="4"/>
  <c r="P135" i="4" a="1"/>
  <c r="P135" i="4"/>
  <c r="P136" i="4" a="1"/>
  <c r="P136" i="4" s="1"/>
  <c r="P137" i="4" a="1"/>
  <c r="P137" i="4" s="1"/>
  <c r="P138" i="4" a="1"/>
  <c r="P138" i="4"/>
  <c r="P139" i="4" a="1"/>
  <c r="P139" i="4"/>
  <c r="P140" i="4" a="1"/>
  <c r="P140" i="4" s="1"/>
  <c r="P141" i="4" a="1"/>
  <c r="P141" i="4" s="1"/>
  <c r="P142" i="4" a="1"/>
  <c r="P142" i="4"/>
  <c r="P143" i="4" a="1"/>
  <c r="P143" i="4"/>
  <c r="P144" i="4" a="1"/>
  <c r="P144" i="4" s="1"/>
  <c r="P145" i="4" a="1"/>
  <c r="P145" i="4" s="1"/>
  <c r="P146" i="4" a="1"/>
  <c r="P146" i="4"/>
  <c r="P147" i="4" a="1"/>
  <c r="P147" i="4"/>
  <c r="P148" i="4" a="1"/>
  <c r="P148" i="4" s="1"/>
  <c r="P149" i="4" a="1"/>
  <c r="P149" i="4" s="1"/>
  <c r="P150" i="4" a="1"/>
  <c r="P150" i="4"/>
  <c r="P151" i="4" a="1"/>
  <c r="P151" i="4"/>
  <c r="P152" i="4" a="1"/>
  <c r="P152" i="4" s="1"/>
  <c r="P153" i="4" a="1"/>
  <c r="P153" i="4" s="1"/>
  <c r="P154" i="4" a="1"/>
  <c r="P154" i="4"/>
  <c r="P155" i="4" a="1"/>
  <c r="P155" i="4"/>
  <c r="P156" i="4" a="1"/>
  <c r="P156" i="4" s="1"/>
  <c r="P157" i="4" a="1"/>
  <c r="P157" i="4" s="1"/>
  <c r="P158" i="4" a="1"/>
  <c r="P158" i="4"/>
  <c r="P159" i="4" a="1"/>
  <c r="P159" i="4"/>
  <c r="P160" i="4" a="1"/>
  <c r="P160" i="4" s="1"/>
  <c r="P161" i="4" a="1"/>
  <c r="P161" i="4" s="1"/>
  <c r="P162" i="4" a="1"/>
  <c r="P162" i="4"/>
  <c r="P163" i="4" a="1"/>
  <c r="P163" i="4"/>
  <c r="P164" i="4" a="1"/>
  <c r="P164" i="4" s="1"/>
  <c r="P165" i="4" a="1"/>
  <c r="P165" i="4" s="1"/>
  <c r="P166" i="4" a="1"/>
  <c r="P166" i="4"/>
  <c r="P167" i="4" a="1"/>
  <c r="P167" i="4"/>
  <c r="P168" i="4" a="1"/>
  <c r="P168" i="4" s="1"/>
  <c r="P169" i="4" a="1"/>
  <c r="P169" i="4" s="1"/>
  <c r="P170" i="4" a="1"/>
  <c r="P170" i="4"/>
  <c r="P171" i="4" a="1"/>
  <c r="P171" i="4"/>
  <c r="P172" i="4" a="1"/>
  <c r="P172" i="4" s="1"/>
  <c r="P173" i="4" a="1"/>
  <c r="P173" i="4" s="1"/>
  <c r="P174" i="4" a="1"/>
  <c r="P174" i="4"/>
  <c r="P175" i="4" a="1"/>
  <c r="P175" i="4"/>
  <c r="P176" i="4" a="1"/>
  <c r="P176" i="4" s="1"/>
  <c r="P177" i="4" a="1"/>
  <c r="P177" i="4" s="1"/>
  <c r="P178" i="4" a="1"/>
  <c r="P178" i="4"/>
  <c r="P179" i="4" a="1"/>
  <c r="P179" i="4"/>
  <c r="P180" i="4" a="1"/>
  <c r="P180" i="4" s="1"/>
  <c r="P181" i="4" a="1"/>
  <c r="P181" i="4" s="1"/>
  <c r="P182" i="4" a="1"/>
  <c r="P182" i="4"/>
  <c r="P183" i="4" a="1"/>
  <c r="P183" i="4"/>
  <c r="P184" i="4" a="1"/>
  <c r="P184" i="4" s="1"/>
  <c r="P185" i="4" a="1"/>
  <c r="P185" i="4" s="1"/>
  <c r="P186" i="4" a="1"/>
  <c r="P186" i="4"/>
  <c r="P187" i="4" a="1"/>
  <c r="P187" i="4"/>
  <c r="P188" i="4" a="1"/>
  <c r="P188" i="4" s="1"/>
  <c r="P189" i="4" a="1"/>
  <c r="P189" i="4" s="1"/>
  <c r="P190" i="4" a="1"/>
  <c r="P190" i="4"/>
  <c r="P191" i="4" a="1"/>
  <c r="P191" i="4"/>
  <c r="P192" i="4" a="1"/>
  <c r="P192" i="4" s="1"/>
  <c r="P193" i="4" a="1"/>
  <c r="P193" i="4" s="1"/>
  <c r="P194" i="4" a="1"/>
  <c r="P194" i="4"/>
  <c r="P195" i="4" a="1"/>
  <c r="P195" i="4"/>
  <c r="P196" i="4" a="1"/>
  <c r="P196" i="4" s="1"/>
  <c r="P197" i="4" a="1"/>
  <c r="P197" i="4" s="1"/>
  <c r="P198" i="4" a="1"/>
  <c r="P198" i="4"/>
  <c r="P199" i="4" a="1"/>
  <c r="P199" i="4"/>
  <c r="P200" i="4" a="1"/>
  <c r="P200" i="4" s="1"/>
  <c r="P201" i="4" a="1"/>
  <c r="P201" i="4" s="1"/>
  <c r="P202" i="4" a="1"/>
  <c r="P202" i="4"/>
  <c r="P203" i="4" a="1"/>
  <c r="P203" i="4"/>
  <c r="P204" i="4" a="1"/>
  <c r="P204" i="4" s="1"/>
  <c r="P205" i="4" a="1"/>
  <c r="P205" i="4" s="1"/>
  <c r="P206" i="4" a="1"/>
  <c r="P206" i="4"/>
  <c r="P207" i="4" a="1"/>
  <c r="P207" i="4"/>
  <c r="P208" i="4" a="1"/>
  <c r="P208" i="4" s="1"/>
  <c r="P209" i="4" a="1"/>
  <c r="P209" i="4" s="1"/>
  <c r="P210" i="4" a="1"/>
  <c r="P210" i="4"/>
  <c r="P211" i="4" a="1"/>
  <c r="P211" i="4"/>
  <c r="P212" i="4" a="1"/>
  <c r="P212" i="4" s="1"/>
  <c r="P213" i="4" a="1"/>
  <c r="P213" i="4" s="1"/>
  <c r="P214" i="4" a="1"/>
  <c r="P214" i="4"/>
  <c r="P215" i="4" a="1"/>
  <c r="P215" i="4"/>
  <c r="P216" i="4" a="1"/>
  <c r="P216" i="4" s="1"/>
  <c r="P217" i="4" a="1"/>
  <c r="P217" i="4" s="1"/>
  <c r="P218" i="4" a="1"/>
  <c r="P218" i="4"/>
  <c r="P219" i="4" a="1"/>
  <c r="P219" i="4"/>
  <c r="P220" i="4" a="1"/>
  <c r="P220" i="4" s="1"/>
  <c r="P221" i="4" a="1"/>
  <c r="P221" i="4" s="1"/>
  <c r="P222" i="4" a="1"/>
  <c r="P222" i="4"/>
  <c r="P223" i="4" a="1"/>
  <c r="P223" i="4"/>
  <c r="P224" i="4" a="1"/>
  <c r="P224" i="4" s="1"/>
  <c r="P225" i="4" a="1"/>
  <c r="P225" i="4" s="1"/>
  <c r="P226" i="4" a="1"/>
  <c r="P226" i="4" s="1"/>
  <c r="P227" i="4" a="1"/>
  <c r="P227" i="4"/>
  <c r="P228" i="4" a="1"/>
  <c r="P228" i="4" s="1"/>
  <c r="P229" i="4" a="1"/>
  <c r="P229" i="4" s="1"/>
  <c r="P230" i="4" a="1"/>
  <c r="P230" i="4"/>
  <c r="P231" i="4" a="1"/>
  <c r="P231" i="4" s="1"/>
  <c r="P232" i="4" a="1"/>
  <c r="P232" i="4" s="1"/>
  <c r="P233" i="4" a="1"/>
  <c r="P233" i="4" s="1"/>
  <c r="P234" i="4" a="1"/>
  <c r="P234" i="4" s="1"/>
  <c r="P235" i="4" a="1"/>
  <c r="P235" i="4"/>
  <c r="P236" i="4" a="1"/>
  <c r="P236" i="4" s="1"/>
  <c r="P237" i="4" a="1"/>
  <c r="P237" i="4" s="1"/>
  <c r="P238" i="4" a="1"/>
  <c r="P238" i="4"/>
  <c r="P239" i="4" a="1"/>
  <c r="P239" i="4" s="1"/>
  <c r="P240" i="4" a="1"/>
  <c r="P240" i="4" s="1"/>
  <c r="P241" i="4" a="1"/>
  <c r="P241" i="4" s="1"/>
  <c r="P242" i="4" a="1"/>
  <c r="P242" i="4" s="1"/>
  <c r="P243" i="4" a="1"/>
  <c r="P243" i="4"/>
  <c r="P244" i="4" a="1"/>
  <c r="P244" i="4" s="1"/>
  <c r="P245" i="4" a="1"/>
  <c r="P245" i="4" s="1"/>
  <c r="P246" i="4" a="1"/>
  <c r="P246" i="4"/>
  <c r="P247" i="4" a="1"/>
  <c r="P247" i="4" s="1"/>
  <c r="P248" i="4" a="1"/>
  <c r="P248" i="4" s="1"/>
  <c r="P249" i="4" a="1"/>
  <c r="P249" i="4"/>
  <c r="P250" i="4" a="1"/>
  <c r="P250" i="4"/>
  <c r="P251" i="4" a="1"/>
  <c r="P251" i="4"/>
  <c r="P252" i="4" a="1"/>
  <c r="P252" i="4" s="1"/>
  <c r="P253" i="4" a="1"/>
  <c r="P253" i="4"/>
  <c r="P254" i="4" a="1"/>
  <c r="P254" i="4" s="1"/>
  <c r="P255" i="4" a="1"/>
  <c r="P255" i="4"/>
  <c r="P256" i="4" a="1"/>
  <c r="P256" i="4" s="1"/>
  <c r="P257" i="4" a="1"/>
  <c r="P257" i="4"/>
  <c r="P258" i="4" a="1"/>
  <c r="P258" i="4"/>
  <c r="P259" i="4" a="1"/>
  <c r="P259" i="4"/>
  <c r="P260" i="4" a="1"/>
  <c r="P260" i="4" s="1"/>
  <c r="P261" i="4" a="1"/>
  <c r="P261" i="4" s="1"/>
  <c r="P262" i="4" a="1"/>
  <c r="P262" i="4" s="1"/>
  <c r="P263" i="4" a="1"/>
  <c r="P263" i="4" s="1"/>
  <c r="P264" i="4" a="1"/>
  <c r="P264" i="4" s="1"/>
  <c r="P265" i="4" a="1"/>
  <c r="P265" i="4"/>
  <c r="P266" i="4" a="1"/>
  <c r="P266" i="4"/>
  <c r="P267" i="4" a="1"/>
  <c r="P267" i="4"/>
  <c r="P268" i="4" a="1"/>
  <c r="P268" i="4" s="1"/>
  <c r="P269" i="4" a="1"/>
  <c r="P269" i="4" s="1"/>
  <c r="P270" i="4" a="1"/>
  <c r="P270" i="4" s="1"/>
  <c r="P271" i="4" a="1"/>
  <c r="P271" i="4" s="1"/>
  <c r="P272" i="4" a="1"/>
  <c r="P272" i="4" s="1"/>
  <c r="P273" i="4" a="1"/>
  <c r="P273" i="4"/>
  <c r="P274" i="4" a="1"/>
  <c r="P274" i="4"/>
  <c r="P275" i="4" a="1"/>
  <c r="P275" i="4"/>
  <c r="P276" i="4" a="1"/>
  <c r="P276" i="4" s="1"/>
  <c r="P277" i="4" a="1"/>
  <c r="P277" i="4" s="1"/>
  <c r="P278" i="4" a="1"/>
  <c r="P278" i="4" s="1"/>
  <c r="P279" i="4" a="1"/>
  <c r="P279" i="4" s="1"/>
  <c r="P280" i="4" a="1"/>
  <c r="P280" i="4" s="1"/>
  <c r="P281" i="4" a="1"/>
  <c r="P281" i="4"/>
  <c r="P282" i="4" a="1"/>
  <c r="P282" i="4"/>
  <c r="P283" i="4" a="1"/>
  <c r="P283" i="4"/>
  <c r="P284" i="4" a="1"/>
  <c r="P284" i="4" s="1"/>
  <c r="P285" i="4" a="1"/>
  <c r="P285" i="4" s="1"/>
  <c r="P286" i="4" a="1"/>
  <c r="P286" i="4" s="1"/>
  <c r="P287" i="4" a="1"/>
  <c r="P287" i="4" s="1"/>
  <c r="P288" i="4" a="1"/>
  <c r="P288" i="4" s="1"/>
  <c r="P289" i="4" a="1"/>
  <c r="P289" i="4"/>
  <c r="P290" i="4" a="1"/>
  <c r="P290" i="4"/>
  <c r="P291" i="4" a="1"/>
  <c r="P291" i="4"/>
  <c r="P292" i="4" a="1"/>
  <c r="P292" i="4" s="1"/>
  <c r="P293" i="4" a="1"/>
  <c r="P293" i="4" s="1"/>
  <c r="P294" i="4" a="1"/>
  <c r="P294" i="4" s="1"/>
  <c r="P295" i="4" a="1"/>
  <c r="P295" i="4" s="1"/>
  <c r="P296" i="4" a="1"/>
  <c r="P296" i="4" s="1"/>
  <c r="P297" i="4" a="1"/>
  <c r="P297" i="4"/>
  <c r="P298" i="4" a="1"/>
  <c r="P298" i="4"/>
  <c r="P299" i="4" a="1"/>
  <c r="P299" i="4"/>
  <c r="P300" i="4" a="1"/>
  <c r="P300" i="4" s="1"/>
  <c r="P301" i="4" a="1"/>
  <c r="P301" i="4" s="1"/>
  <c r="P302" i="4" a="1"/>
  <c r="P302" i="4" s="1"/>
  <c r="P303" i="4" a="1"/>
  <c r="P303" i="4" s="1"/>
  <c r="P304" i="4" a="1"/>
  <c r="P304" i="4" s="1"/>
  <c r="P305" i="4" a="1"/>
  <c r="P305" i="4"/>
  <c r="P306" i="4" a="1"/>
  <c r="P306" i="4"/>
  <c r="P307" i="4" a="1"/>
  <c r="P307" i="4"/>
  <c r="P308" i="4" a="1"/>
  <c r="P308" i="4" s="1"/>
  <c r="P309" i="4" a="1"/>
  <c r="P309" i="4" s="1"/>
  <c r="P310" i="4" a="1"/>
  <c r="P310" i="4" s="1"/>
  <c r="P311" i="4" a="1"/>
  <c r="P311" i="4" s="1"/>
  <c r="P312" i="4" a="1"/>
  <c r="P312" i="4" s="1"/>
  <c r="P313" i="4" a="1"/>
  <c r="P313" i="4"/>
  <c r="P314" i="4" a="1"/>
  <c r="P314" i="4"/>
  <c r="P315" i="4" a="1"/>
  <c r="P315" i="4"/>
  <c r="P316" i="4" a="1"/>
  <c r="P316" i="4" s="1"/>
  <c r="P317" i="4" a="1"/>
  <c r="P317" i="4" s="1"/>
  <c r="P318" i="4" a="1"/>
  <c r="P318" i="4" s="1"/>
  <c r="P319" i="4" a="1"/>
  <c r="P319" i="4" s="1"/>
  <c r="P320" i="4" a="1"/>
  <c r="P320" i="4" s="1"/>
  <c r="P321" i="4" a="1"/>
  <c r="P321" i="4"/>
  <c r="P322" i="4" a="1"/>
  <c r="P322" i="4"/>
  <c r="P323" i="4" a="1"/>
  <c r="P323" i="4"/>
  <c r="P324" i="4" a="1"/>
  <c r="P324" i="4" s="1"/>
  <c r="P325" i="4" a="1"/>
  <c r="P325" i="4" s="1"/>
  <c r="P326" i="4" a="1"/>
  <c r="P326" i="4" s="1"/>
  <c r="P327" i="4" a="1"/>
  <c r="P327" i="4" s="1"/>
  <c r="P328" i="4" a="1"/>
  <c r="P328" i="4" s="1"/>
  <c r="P329" i="4" a="1"/>
  <c r="P329" i="4"/>
  <c r="P330" i="4" a="1"/>
  <c r="P330" i="4"/>
  <c r="P331" i="4" a="1"/>
  <c r="P331" i="4"/>
  <c r="P332" i="4" a="1"/>
  <c r="P332" i="4" s="1"/>
  <c r="P333" i="4" a="1"/>
  <c r="P333" i="4" s="1"/>
  <c r="P334" i="4" a="1"/>
  <c r="P334" i="4" s="1"/>
  <c r="P335" i="4" a="1"/>
  <c r="P335" i="4" s="1"/>
  <c r="P336" i="4" a="1"/>
  <c r="P336" i="4" s="1"/>
  <c r="P337" i="4" a="1"/>
  <c r="P337" i="4"/>
  <c r="P338" i="4" a="1"/>
  <c r="P338" i="4"/>
  <c r="P339" i="4" a="1"/>
  <c r="P339" i="4"/>
  <c r="P340" i="4" a="1"/>
  <c r="P340" i="4" s="1"/>
  <c r="P341" i="4" a="1"/>
  <c r="P341" i="4" s="1"/>
  <c r="P342" i="4" a="1"/>
  <c r="P342" i="4" s="1"/>
  <c r="P343" i="4" a="1"/>
  <c r="P343" i="4" s="1"/>
  <c r="P344" i="4" a="1"/>
  <c r="P344" i="4" s="1"/>
  <c r="P345" i="4" a="1"/>
  <c r="P345" i="4" s="1"/>
  <c r="P346" i="4" a="1"/>
  <c r="P346" i="4" s="1"/>
  <c r="P347" i="4" a="1"/>
  <c r="P347" i="4" s="1"/>
  <c r="P348" i="4" a="1"/>
  <c r="P348" i="4" s="1"/>
  <c r="P349" i="4" a="1"/>
  <c r="P349" i="4" s="1"/>
  <c r="O4" i="4" a="1"/>
  <c r="O4" i="4" s="1"/>
  <c r="O5" i="4" a="1"/>
  <c r="O5" i="4" s="1"/>
  <c r="O6" i="4" a="1"/>
  <c r="O6" i="4" s="1"/>
  <c r="O7" i="4" a="1"/>
  <c r="O7" i="4"/>
  <c r="O8" i="4" a="1"/>
  <c r="O8" i="4" s="1"/>
  <c r="O9" i="4" a="1"/>
  <c r="O9" i="4" s="1"/>
  <c r="O10" i="4" a="1"/>
  <c r="O10" i="4" s="1"/>
  <c r="O11" i="4" a="1"/>
  <c r="O11" i="4"/>
  <c r="O12" i="4" a="1"/>
  <c r="O12" i="4" s="1"/>
  <c r="O13" i="4" a="1"/>
  <c r="O13" i="4" s="1"/>
  <c r="O14" i="4" a="1"/>
  <c r="O14" i="4" s="1"/>
  <c r="O15" i="4" a="1"/>
  <c r="O15" i="4"/>
  <c r="O16" i="4" a="1"/>
  <c r="O16" i="4" s="1"/>
  <c r="O17" i="4" a="1"/>
  <c r="O17" i="4" s="1"/>
  <c r="O18" i="4" a="1"/>
  <c r="O18" i="4" s="1"/>
  <c r="O19" i="4" a="1"/>
  <c r="O19" i="4"/>
  <c r="O20" i="4" a="1"/>
  <c r="O20" i="4" s="1"/>
  <c r="O21" i="4" a="1"/>
  <c r="O21" i="4" s="1"/>
  <c r="O22" i="4" a="1"/>
  <c r="O22" i="4" s="1"/>
  <c r="O23" i="4" a="1"/>
  <c r="O23" i="4"/>
  <c r="O24" i="4" a="1"/>
  <c r="O24" i="4" s="1"/>
  <c r="O25" i="4" a="1"/>
  <c r="O25" i="4" s="1"/>
  <c r="O26" i="4" a="1"/>
  <c r="O26" i="4" s="1"/>
  <c r="O27" i="4" a="1"/>
  <c r="O27" i="4"/>
  <c r="O28" i="4" a="1"/>
  <c r="O28" i="4" s="1"/>
  <c r="O29" i="4" a="1"/>
  <c r="O29" i="4" s="1"/>
  <c r="O30" i="4" a="1"/>
  <c r="O30" i="4" s="1"/>
  <c r="O31" i="4" a="1"/>
  <c r="O31" i="4"/>
  <c r="O32" i="4" a="1"/>
  <c r="O32" i="4" s="1"/>
  <c r="O33" i="4" a="1"/>
  <c r="O33" i="4" s="1"/>
  <c r="O34" i="4" a="1"/>
  <c r="O34" i="4" s="1"/>
  <c r="O35" i="4" a="1"/>
  <c r="O35" i="4"/>
  <c r="O36" i="4" a="1"/>
  <c r="O36" i="4" s="1"/>
  <c r="O37" i="4" a="1"/>
  <c r="O37" i="4" s="1"/>
  <c r="O38" i="4" a="1"/>
  <c r="O38" i="4" s="1"/>
  <c r="O39" i="4" a="1"/>
  <c r="O39" i="4"/>
  <c r="O40" i="4" a="1"/>
  <c r="O40" i="4" s="1"/>
  <c r="O41" i="4" a="1"/>
  <c r="O41" i="4" s="1"/>
  <c r="O42" i="4" a="1"/>
  <c r="O42" i="4" s="1"/>
  <c r="O43" i="4" a="1"/>
  <c r="O43" i="4"/>
  <c r="O44" i="4" a="1"/>
  <c r="O44" i="4" s="1"/>
  <c r="O45" i="4" a="1"/>
  <c r="O45" i="4" s="1"/>
  <c r="O46" i="4" a="1"/>
  <c r="O46" i="4" s="1"/>
  <c r="O47" i="4" a="1"/>
  <c r="O47" i="4"/>
  <c r="O48" i="4" a="1"/>
  <c r="O48" i="4" s="1"/>
  <c r="O49" i="4" a="1"/>
  <c r="O49" i="4" s="1"/>
  <c r="O50" i="4" a="1"/>
  <c r="O50" i="4" s="1"/>
  <c r="O51" i="4" a="1"/>
  <c r="O51" i="4"/>
  <c r="O52" i="4" a="1"/>
  <c r="O52" i="4" s="1"/>
  <c r="O53" i="4" a="1"/>
  <c r="O53" i="4" s="1"/>
  <c r="O54" i="4" a="1"/>
  <c r="O54" i="4" s="1"/>
  <c r="O55" i="4" a="1"/>
  <c r="O55" i="4"/>
  <c r="O56" i="4" a="1"/>
  <c r="O56" i="4" s="1"/>
  <c r="O57" i="4" a="1"/>
  <c r="O57" i="4" s="1"/>
  <c r="O58" i="4" a="1"/>
  <c r="O58" i="4" s="1"/>
  <c r="O59" i="4" a="1"/>
  <c r="O59" i="4"/>
  <c r="O60" i="4" a="1"/>
  <c r="O60" i="4" s="1"/>
  <c r="O61" i="4" a="1"/>
  <c r="O61" i="4" s="1"/>
  <c r="O62" i="4" a="1"/>
  <c r="O62" i="4" s="1"/>
  <c r="O63" i="4" a="1"/>
  <c r="O63" i="4"/>
  <c r="O64" i="4" a="1"/>
  <c r="O64" i="4" s="1"/>
  <c r="O65" i="4" a="1"/>
  <c r="O65" i="4" s="1"/>
  <c r="O66" i="4" a="1"/>
  <c r="O66" i="4" s="1"/>
  <c r="O67" i="4" a="1"/>
  <c r="O67" i="4"/>
  <c r="O68" i="4" a="1"/>
  <c r="O68" i="4" s="1"/>
  <c r="O69" i="4" a="1"/>
  <c r="O69" i="4" s="1"/>
  <c r="O70" i="4" a="1"/>
  <c r="O70" i="4" s="1"/>
  <c r="O71" i="4" a="1"/>
  <c r="O71" i="4"/>
  <c r="O72" i="4" a="1"/>
  <c r="O72" i="4" s="1"/>
  <c r="O73" i="4" a="1"/>
  <c r="O73" i="4" s="1"/>
  <c r="O74" i="4" a="1"/>
  <c r="O74" i="4" s="1"/>
  <c r="O75" i="4" a="1"/>
  <c r="O75" i="4"/>
  <c r="O76" i="4" a="1"/>
  <c r="O76" i="4" s="1"/>
  <c r="O77" i="4" a="1"/>
  <c r="O77" i="4" s="1"/>
  <c r="O78" i="4" a="1"/>
  <c r="O78" i="4" s="1"/>
  <c r="O79" i="4" a="1"/>
  <c r="O79" i="4"/>
  <c r="O80" i="4" a="1"/>
  <c r="O80" i="4" s="1"/>
  <c r="O81" i="4" a="1"/>
  <c r="O81" i="4" s="1"/>
  <c r="O82" i="4" a="1"/>
  <c r="O82" i="4" s="1"/>
  <c r="O83" i="4" a="1"/>
  <c r="O83" i="4"/>
  <c r="O84" i="4" a="1"/>
  <c r="O84" i="4" s="1"/>
  <c r="O85" i="4" a="1"/>
  <c r="O85" i="4" s="1"/>
  <c r="O86" i="4" a="1"/>
  <c r="O86" i="4" s="1"/>
  <c r="O87" i="4" a="1"/>
  <c r="O87" i="4"/>
  <c r="O88" i="4" a="1"/>
  <c r="O88" i="4" s="1"/>
  <c r="O89" i="4" a="1"/>
  <c r="O89" i="4" s="1"/>
  <c r="O90" i="4" a="1"/>
  <c r="O90" i="4" s="1"/>
  <c r="O91" i="4" a="1"/>
  <c r="O91" i="4"/>
  <c r="O92" i="4" a="1"/>
  <c r="O92" i="4" s="1"/>
  <c r="O93" i="4" a="1"/>
  <c r="O93" i="4" s="1"/>
  <c r="O94" i="4" a="1"/>
  <c r="O94" i="4" s="1"/>
  <c r="O95" i="4" a="1"/>
  <c r="O95" i="4"/>
  <c r="O96" i="4" a="1"/>
  <c r="O96" i="4" s="1"/>
  <c r="O97" i="4" a="1"/>
  <c r="O97" i="4" s="1"/>
  <c r="O98" i="4" a="1"/>
  <c r="O98" i="4" s="1"/>
  <c r="O99" i="4" a="1"/>
  <c r="O99" i="4"/>
  <c r="O100" i="4" a="1"/>
  <c r="O100" i="4" s="1"/>
  <c r="O101" i="4" a="1"/>
  <c r="O101" i="4" s="1"/>
  <c r="O102" i="4" a="1"/>
  <c r="O102" i="4" s="1"/>
  <c r="O103" i="4" a="1"/>
  <c r="O103" i="4"/>
  <c r="O104" i="4" a="1"/>
  <c r="O104" i="4" s="1"/>
  <c r="O105" i="4" a="1"/>
  <c r="O105" i="4" s="1"/>
  <c r="O106" i="4" a="1"/>
  <c r="O106" i="4" s="1"/>
  <c r="O107" i="4" a="1"/>
  <c r="O107" i="4"/>
  <c r="O108" i="4" a="1"/>
  <c r="O108" i="4" s="1"/>
  <c r="O109" i="4" a="1"/>
  <c r="O109" i="4" s="1"/>
  <c r="O110" i="4" a="1"/>
  <c r="O110" i="4" s="1"/>
  <c r="O111" i="4" a="1"/>
  <c r="O111" i="4"/>
  <c r="O112" i="4" a="1"/>
  <c r="O112" i="4" s="1"/>
  <c r="O113" i="4" a="1"/>
  <c r="O113" i="4" s="1"/>
  <c r="O114" i="4" a="1"/>
  <c r="O114" i="4" s="1"/>
  <c r="O115" i="4" a="1"/>
  <c r="O115" i="4"/>
  <c r="O116" i="4" a="1"/>
  <c r="O116" i="4" s="1"/>
  <c r="O117" i="4" a="1"/>
  <c r="O117" i="4" s="1"/>
  <c r="O118" i="4" a="1"/>
  <c r="O118" i="4" s="1"/>
  <c r="O119" i="4" a="1"/>
  <c r="O119" i="4"/>
  <c r="O120" i="4" a="1"/>
  <c r="O120" i="4" s="1"/>
  <c r="O121" i="4" a="1"/>
  <c r="O121" i="4" s="1"/>
  <c r="O122" i="4" a="1"/>
  <c r="O122" i="4" s="1"/>
  <c r="O123" i="4" a="1"/>
  <c r="O123" i="4"/>
  <c r="O124" i="4" a="1"/>
  <c r="O124" i="4" s="1"/>
  <c r="O125" i="4" a="1"/>
  <c r="O125" i="4" s="1"/>
  <c r="O126" i="4" a="1"/>
  <c r="O126" i="4" s="1"/>
  <c r="O127" i="4" a="1"/>
  <c r="O127" i="4"/>
  <c r="O128" i="4" a="1"/>
  <c r="O128" i="4" s="1"/>
  <c r="O129" i="4" a="1"/>
  <c r="O129" i="4" s="1"/>
  <c r="O130" i="4" a="1"/>
  <c r="O130" i="4" s="1"/>
  <c r="O131" i="4" a="1"/>
  <c r="O131" i="4"/>
  <c r="O132" i="4" a="1"/>
  <c r="O132" i="4" s="1"/>
  <c r="O133" i="4" a="1"/>
  <c r="O133" i="4" s="1"/>
  <c r="O134" i="4" a="1"/>
  <c r="O134" i="4" s="1"/>
  <c r="O135" i="4" a="1"/>
  <c r="O135" i="4"/>
  <c r="O136" i="4" a="1"/>
  <c r="O136" i="4" s="1"/>
  <c r="O137" i="4" a="1"/>
  <c r="O137" i="4" s="1"/>
  <c r="O138" i="4" a="1"/>
  <c r="O138" i="4" s="1"/>
  <c r="O139" i="4" a="1"/>
  <c r="O139" i="4"/>
  <c r="O140" i="4" a="1"/>
  <c r="O140" i="4" s="1"/>
  <c r="O141" i="4" a="1"/>
  <c r="O141" i="4" s="1"/>
  <c r="O142" i="4" a="1"/>
  <c r="O142" i="4" s="1"/>
  <c r="O143" i="4" a="1"/>
  <c r="O143" i="4"/>
  <c r="O144" i="4" a="1"/>
  <c r="O144" i="4" s="1"/>
  <c r="O145" i="4" a="1"/>
  <c r="O145" i="4" s="1"/>
  <c r="O146" i="4" a="1"/>
  <c r="O146" i="4" s="1"/>
  <c r="O147" i="4" a="1"/>
  <c r="O147" i="4"/>
  <c r="O148" i="4" a="1"/>
  <c r="O148" i="4" s="1"/>
  <c r="O149" i="4" a="1"/>
  <c r="O149" i="4" s="1"/>
  <c r="O150" i="4" a="1"/>
  <c r="O150" i="4" s="1"/>
  <c r="O151" i="4" a="1"/>
  <c r="O151" i="4"/>
  <c r="O152" i="4" a="1"/>
  <c r="O152" i="4" s="1"/>
  <c r="O153" i="4" a="1"/>
  <c r="O153" i="4" s="1"/>
  <c r="O154" i="4" a="1"/>
  <c r="O154" i="4" s="1"/>
  <c r="O155" i="4" a="1"/>
  <c r="O155" i="4"/>
  <c r="O156" i="4" a="1"/>
  <c r="O156" i="4" s="1"/>
  <c r="O157" i="4" a="1"/>
  <c r="O157" i="4" s="1"/>
  <c r="O158" i="4" a="1"/>
  <c r="O158" i="4" s="1"/>
  <c r="O159" i="4" a="1"/>
  <c r="O159" i="4"/>
  <c r="O160" i="4" a="1"/>
  <c r="O160" i="4" s="1"/>
  <c r="O161" i="4" a="1"/>
  <c r="O161" i="4" s="1"/>
  <c r="O162" i="4" a="1"/>
  <c r="O162" i="4" s="1"/>
  <c r="O163" i="4" a="1"/>
  <c r="O163" i="4"/>
  <c r="O164" i="4" a="1"/>
  <c r="O164" i="4" s="1"/>
  <c r="O165" i="4" a="1"/>
  <c r="O165" i="4" s="1"/>
  <c r="O166" i="4" a="1"/>
  <c r="O166" i="4" s="1"/>
  <c r="O167" i="4" a="1"/>
  <c r="O167" i="4"/>
  <c r="O168" i="4" a="1"/>
  <c r="O168" i="4" s="1"/>
  <c r="O169" i="4" a="1"/>
  <c r="O169" i="4" s="1"/>
  <c r="O170" i="4" a="1"/>
  <c r="O170" i="4" s="1"/>
  <c r="O171" i="4" a="1"/>
  <c r="O171" i="4"/>
  <c r="O172" i="4" a="1"/>
  <c r="O172" i="4" s="1"/>
  <c r="O173" i="4" a="1"/>
  <c r="O173" i="4" s="1"/>
  <c r="O174" i="4" a="1"/>
  <c r="O174" i="4" s="1"/>
  <c r="O175" i="4" a="1"/>
  <c r="O175" i="4"/>
  <c r="O176" i="4" a="1"/>
  <c r="O176" i="4" s="1"/>
  <c r="O177" i="4" a="1"/>
  <c r="O177" i="4" s="1"/>
  <c r="O178" i="4" a="1"/>
  <c r="O178" i="4" s="1"/>
  <c r="O179" i="4" a="1"/>
  <c r="O179" i="4"/>
  <c r="O180" i="4" a="1"/>
  <c r="O180" i="4" s="1"/>
  <c r="O181" i="4" a="1"/>
  <c r="O181" i="4" s="1"/>
  <c r="O182" i="4" a="1"/>
  <c r="O182" i="4" s="1"/>
  <c r="O183" i="4" a="1"/>
  <c r="O183" i="4"/>
  <c r="O184" i="4" a="1"/>
  <c r="O184" i="4" s="1"/>
  <c r="O185" i="4" a="1"/>
  <c r="O185" i="4" s="1"/>
  <c r="O186" i="4" a="1"/>
  <c r="O186" i="4" s="1"/>
  <c r="O187" i="4" a="1"/>
  <c r="O187" i="4"/>
  <c r="O188" i="4" a="1"/>
  <c r="O188" i="4" s="1"/>
  <c r="O189" i="4" a="1"/>
  <c r="O189" i="4" s="1"/>
  <c r="O190" i="4" a="1"/>
  <c r="O190" i="4" s="1"/>
  <c r="O191" i="4" a="1"/>
  <c r="O191" i="4"/>
  <c r="O192" i="4" a="1"/>
  <c r="O192" i="4" s="1"/>
  <c r="O193" i="4" a="1"/>
  <c r="O193" i="4" s="1"/>
  <c r="O194" i="4" a="1"/>
  <c r="O194" i="4" s="1"/>
  <c r="O195" i="4" a="1"/>
  <c r="O195" i="4"/>
  <c r="O196" i="4" a="1"/>
  <c r="O196" i="4" s="1"/>
  <c r="O197" i="4" a="1"/>
  <c r="O197" i="4" s="1"/>
  <c r="O198" i="4" a="1"/>
  <c r="O198" i="4" s="1"/>
  <c r="O199" i="4" a="1"/>
  <c r="O199" i="4"/>
  <c r="O200" i="4" a="1"/>
  <c r="O200" i="4" s="1"/>
  <c r="O201" i="4" a="1"/>
  <c r="O201" i="4" s="1"/>
  <c r="O202" i="4" a="1"/>
  <c r="O202" i="4" s="1"/>
  <c r="O203" i="4" a="1"/>
  <c r="O203" i="4"/>
  <c r="O204" i="4" a="1"/>
  <c r="O204" i="4" s="1"/>
  <c r="O205" i="4" a="1"/>
  <c r="O205" i="4" s="1"/>
  <c r="O206" i="4" a="1"/>
  <c r="O206" i="4" s="1"/>
  <c r="O207" i="4" a="1"/>
  <c r="O207" i="4"/>
  <c r="O208" i="4" a="1"/>
  <c r="O208" i="4" s="1"/>
  <c r="O209" i="4" a="1"/>
  <c r="O209" i="4" s="1"/>
  <c r="O210" i="4" a="1"/>
  <c r="O210" i="4" s="1"/>
  <c r="O211" i="4" a="1"/>
  <c r="O211" i="4"/>
  <c r="O212" i="4" a="1"/>
  <c r="O212" i="4" s="1"/>
  <c r="O213" i="4" a="1"/>
  <c r="O213" i="4" s="1"/>
  <c r="O214" i="4" a="1"/>
  <c r="O214" i="4" s="1"/>
  <c r="O215" i="4" a="1"/>
  <c r="O215" i="4"/>
  <c r="O216" i="4" a="1"/>
  <c r="O216" i="4" s="1"/>
  <c r="O217" i="4" a="1"/>
  <c r="O217" i="4" s="1"/>
  <c r="O218" i="4" a="1"/>
  <c r="O218" i="4" s="1"/>
  <c r="O219" i="4" a="1"/>
  <c r="O219" i="4"/>
  <c r="O220" i="4" a="1"/>
  <c r="O220" i="4" s="1"/>
  <c r="O221" i="4" a="1"/>
  <c r="O221" i="4" s="1"/>
  <c r="O222" i="4" a="1"/>
  <c r="O222" i="4" s="1"/>
  <c r="O223" i="4" a="1"/>
  <c r="O223" i="4"/>
  <c r="O224" i="4" a="1"/>
  <c r="O224" i="4" s="1"/>
  <c r="O225" i="4" a="1"/>
  <c r="O225" i="4" s="1"/>
  <c r="O226" i="4" a="1"/>
  <c r="O226" i="4" s="1"/>
  <c r="O227" i="4" a="1"/>
  <c r="O227" i="4"/>
  <c r="O228" i="4" a="1"/>
  <c r="O228" i="4" s="1"/>
  <c r="O229" i="4" a="1"/>
  <c r="O229" i="4" s="1"/>
  <c r="O230" i="4" a="1"/>
  <c r="O230" i="4" s="1"/>
  <c r="O231" i="4" a="1"/>
  <c r="O231" i="4"/>
  <c r="O232" i="4" a="1"/>
  <c r="O232" i="4" s="1"/>
  <c r="O233" i="4" a="1"/>
  <c r="O233" i="4" s="1"/>
  <c r="O234" i="4" a="1"/>
  <c r="O234" i="4" s="1"/>
  <c r="O235" i="4" a="1"/>
  <c r="O235" i="4"/>
  <c r="O236" i="4" a="1"/>
  <c r="O236" i="4" s="1"/>
  <c r="O237" i="4" a="1"/>
  <c r="O237" i="4" s="1"/>
  <c r="O238" i="4" a="1"/>
  <c r="O238" i="4" s="1"/>
  <c r="O239" i="4" a="1"/>
  <c r="O239" i="4"/>
  <c r="O240" i="4" a="1"/>
  <c r="O240" i="4" s="1"/>
  <c r="O241" i="4" a="1"/>
  <c r="O241" i="4" s="1"/>
  <c r="O242" i="4" a="1"/>
  <c r="O242" i="4" s="1"/>
  <c r="O243" i="4" a="1"/>
  <c r="O243" i="4"/>
  <c r="O244" i="4" a="1"/>
  <c r="O244" i="4" s="1"/>
  <c r="O245" i="4" a="1"/>
  <c r="O245" i="4" s="1"/>
  <c r="O246" i="4" a="1"/>
  <c r="O246" i="4" s="1"/>
  <c r="O247" i="4" a="1"/>
  <c r="O247" i="4"/>
  <c r="O248" i="4" a="1"/>
  <c r="O248" i="4" s="1"/>
  <c r="O249" i="4" a="1"/>
  <c r="O249" i="4" s="1"/>
  <c r="O250" i="4" a="1"/>
  <c r="O250" i="4" s="1"/>
  <c r="O251" i="4" a="1"/>
  <c r="O251" i="4"/>
  <c r="O252" i="4" a="1"/>
  <c r="O252" i="4" s="1"/>
  <c r="O253" i="4" a="1"/>
  <c r="O253" i="4" s="1"/>
  <c r="O254" i="4" a="1"/>
  <c r="O254" i="4" s="1"/>
  <c r="O255" i="4" a="1"/>
  <c r="O255" i="4"/>
  <c r="O256" i="4" a="1"/>
  <c r="O256" i="4" s="1"/>
  <c r="O257" i="4" a="1"/>
  <c r="O257" i="4" s="1"/>
  <c r="O258" i="4" a="1"/>
  <c r="O258" i="4" s="1"/>
  <c r="O259" i="4" a="1"/>
  <c r="O259" i="4"/>
  <c r="O260" i="4" a="1"/>
  <c r="O260" i="4" s="1"/>
  <c r="O261" i="4" a="1"/>
  <c r="O261" i="4" s="1"/>
  <c r="O262" i="4" a="1"/>
  <c r="O262" i="4" s="1"/>
  <c r="O263" i="4" a="1"/>
  <c r="O263" i="4"/>
  <c r="O264" i="4" a="1"/>
  <c r="O264" i="4" s="1"/>
  <c r="O265" i="4" a="1"/>
  <c r="O265" i="4" s="1"/>
  <c r="O266" i="4" a="1"/>
  <c r="O266" i="4" s="1"/>
  <c r="O267" i="4" a="1"/>
  <c r="O267" i="4"/>
  <c r="O268" i="4" a="1"/>
  <c r="O268" i="4" s="1"/>
  <c r="O269" i="4" a="1"/>
  <c r="O269" i="4" s="1"/>
  <c r="O270" i="4" a="1"/>
  <c r="O270" i="4" s="1"/>
  <c r="O271" i="4" a="1"/>
  <c r="O271" i="4"/>
  <c r="O272" i="4" a="1"/>
  <c r="O272" i="4" s="1"/>
  <c r="O273" i="4" a="1"/>
  <c r="O273" i="4" s="1"/>
  <c r="O274" i="4" a="1"/>
  <c r="O274" i="4" s="1"/>
  <c r="O275" i="4" a="1"/>
  <c r="O275" i="4"/>
  <c r="O276" i="4" a="1"/>
  <c r="O276" i="4" s="1"/>
  <c r="O277" i="4" a="1"/>
  <c r="O277" i="4" s="1"/>
  <c r="O278" i="4" a="1"/>
  <c r="O278" i="4" s="1"/>
  <c r="O279" i="4" a="1"/>
  <c r="O279" i="4"/>
  <c r="O280" i="4" a="1"/>
  <c r="O280" i="4" s="1"/>
  <c r="O281" i="4" a="1"/>
  <c r="O281" i="4" s="1"/>
  <c r="O282" i="4" a="1"/>
  <c r="O282" i="4" s="1"/>
  <c r="O283" i="4" a="1"/>
  <c r="O283" i="4"/>
  <c r="O284" i="4" a="1"/>
  <c r="O284" i="4" s="1"/>
  <c r="O285" i="4" a="1"/>
  <c r="O285" i="4" s="1"/>
  <c r="O286" i="4" a="1"/>
  <c r="O286" i="4" s="1"/>
  <c r="O287" i="4" a="1"/>
  <c r="O287" i="4"/>
  <c r="O288" i="4" a="1"/>
  <c r="O288" i="4" s="1"/>
  <c r="O289" i="4" a="1"/>
  <c r="O289" i="4" s="1"/>
  <c r="O290" i="4" a="1"/>
  <c r="O290" i="4" s="1"/>
  <c r="O291" i="4" a="1"/>
  <c r="O291" i="4"/>
  <c r="O292" i="4" a="1"/>
  <c r="O292" i="4" s="1"/>
  <c r="O293" i="4" a="1"/>
  <c r="O293" i="4" s="1"/>
  <c r="O294" i="4" a="1"/>
  <c r="O294" i="4" s="1"/>
  <c r="O295" i="4" a="1"/>
  <c r="O295" i="4"/>
  <c r="O296" i="4" a="1"/>
  <c r="O296" i="4" s="1"/>
  <c r="O297" i="4" a="1"/>
  <c r="O297" i="4" s="1"/>
  <c r="O298" i="4" a="1"/>
  <c r="O298" i="4" s="1"/>
  <c r="O299" i="4" a="1"/>
  <c r="O299" i="4"/>
  <c r="O300" i="4" a="1"/>
  <c r="O300" i="4" s="1"/>
  <c r="O301" i="4" a="1"/>
  <c r="O301" i="4" s="1"/>
  <c r="O302" i="4" a="1"/>
  <c r="O302" i="4" s="1"/>
  <c r="O303" i="4" a="1"/>
  <c r="O303" i="4"/>
  <c r="O304" i="4" a="1"/>
  <c r="O304" i="4" s="1"/>
  <c r="O305" i="4" a="1"/>
  <c r="O305" i="4" s="1"/>
  <c r="O306" i="4" a="1"/>
  <c r="O306" i="4" s="1"/>
  <c r="O307" i="4" a="1"/>
  <c r="O307" i="4"/>
  <c r="O308" i="4" a="1"/>
  <c r="O308" i="4" s="1"/>
  <c r="O309" i="4" a="1"/>
  <c r="O309" i="4" s="1"/>
  <c r="O310" i="4" a="1"/>
  <c r="O310" i="4"/>
  <c r="O311" i="4" a="1"/>
  <c r="O311" i="4"/>
  <c r="O312" i="4" a="1"/>
  <c r="O312" i="4" s="1"/>
  <c r="O313" i="4" a="1"/>
  <c r="O313" i="4" s="1"/>
  <c r="O314" i="4" a="1"/>
  <c r="O314" i="4"/>
  <c r="O315" i="4" a="1"/>
  <c r="O315" i="4"/>
  <c r="O316" i="4" a="1"/>
  <c r="O316" i="4" s="1"/>
  <c r="O317" i="4" a="1"/>
  <c r="O317" i="4" s="1"/>
  <c r="O318" i="4" a="1"/>
  <c r="O318" i="4"/>
  <c r="O319" i="4" a="1"/>
  <c r="O319" i="4"/>
  <c r="O320" i="4" a="1"/>
  <c r="O320" i="4" s="1"/>
  <c r="O321" i="4" a="1"/>
  <c r="O321" i="4" s="1"/>
  <c r="O322" i="4" a="1"/>
  <c r="O322" i="4"/>
  <c r="O323" i="4" a="1"/>
  <c r="O323" i="4"/>
  <c r="O324" i="4" a="1"/>
  <c r="O324" i="4" s="1"/>
  <c r="O325" i="4" a="1"/>
  <c r="O325" i="4" s="1"/>
  <c r="O326" i="4" a="1"/>
  <c r="O326" i="4" s="1"/>
  <c r="O327" i="4" a="1"/>
  <c r="O327" i="4"/>
  <c r="O328" i="4" a="1"/>
  <c r="O328" i="4" s="1"/>
  <c r="O329" i="4" a="1"/>
  <c r="O329" i="4" s="1"/>
  <c r="O330" i="4" a="1"/>
  <c r="O330" i="4"/>
  <c r="O331" i="4" a="1"/>
  <c r="O331" i="4" s="1"/>
  <c r="O332" i="4" a="1"/>
  <c r="O332" i="4" s="1"/>
  <c r="O333" i="4" a="1"/>
  <c r="O333" i="4" s="1"/>
  <c r="O334" i="4" a="1"/>
  <c r="O334" i="4"/>
  <c r="O335" i="4" a="1"/>
  <c r="O335" i="4"/>
  <c r="O336" i="4" a="1"/>
  <c r="O336" i="4" s="1"/>
  <c r="O337" i="4" a="1"/>
  <c r="O337" i="4" s="1"/>
  <c r="O338" i="4" a="1"/>
  <c r="O338" i="4"/>
  <c r="O339" i="4" a="1"/>
  <c r="O339" i="4" s="1"/>
  <c r="O340" i="4" a="1"/>
  <c r="O340" i="4" s="1"/>
  <c r="O341" i="4" a="1"/>
  <c r="O341" i="4" s="1"/>
  <c r="O342" i="4" a="1"/>
  <c r="O342" i="4" s="1"/>
  <c r="O343" i="4" a="1"/>
  <c r="O343" i="4"/>
  <c r="O344" i="4" a="1"/>
  <c r="O344" i="4" s="1"/>
  <c r="O345" i="4" a="1"/>
  <c r="O345" i="4"/>
  <c r="O346" i="4" a="1"/>
  <c r="O346" i="4" s="1"/>
  <c r="O347" i="4" a="1"/>
  <c r="O347" i="4"/>
  <c r="O348" i="4" a="1"/>
  <c r="O348" i="4" s="1"/>
  <c r="O349" i="4" a="1"/>
  <c r="O349" i="4"/>
  <c r="N4" i="4" a="1"/>
  <c r="N4" i="4" s="1"/>
  <c r="N5" i="4" a="1"/>
  <c r="N5" i="4" s="1"/>
  <c r="N6" i="4" a="1"/>
  <c r="N6" i="4" s="1"/>
  <c r="N7" i="4" a="1"/>
  <c r="N7" i="4"/>
  <c r="N8" i="4" a="1"/>
  <c r="N8" i="4" s="1"/>
  <c r="N9" i="4" a="1"/>
  <c r="N9" i="4" s="1"/>
  <c r="N10" i="4" a="1"/>
  <c r="N10" i="4" s="1"/>
  <c r="N11" i="4" a="1"/>
  <c r="N11" i="4"/>
  <c r="N12" i="4" a="1"/>
  <c r="N12" i="4" s="1"/>
  <c r="N13" i="4" a="1"/>
  <c r="N13" i="4" s="1"/>
  <c r="N14" i="4" a="1"/>
  <c r="N14" i="4" s="1"/>
  <c r="N15" i="4" a="1"/>
  <c r="N15" i="4"/>
  <c r="N16" i="4" a="1"/>
  <c r="N16" i="4" s="1"/>
  <c r="N17" i="4" a="1"/>
  <c r="N17" i="4" s="1"/>
  <c r="N18" i="4" a="1"/>
  <c r="N18" i="4" s="1"/>
  <c r="N19" i="4" a="1"/>
  <c r="N19" i="4"/>
  <c r="N20" i="4" a="1"/>
  <c r="N20" i="4" s="1"/>
  <c r="N21" i="4" a="1"/>
  <c r="N21" i="4" s="1"/>
  <c r="N22" i="4" a="1"/>
  <c r="N22" i="4" s="1"/>
  <c r="N23" i="4" a="1"/>
  <c r="N23" i="4"/>
  <c r="N24" i="4" a="1"/>
  <c r="N24" i="4" s="1"/>
  <c r="N25" i="4" a="1"/>
  <c r="N25" i="4" s="1"/>
  <c r="N26" i="4" a="1"/>
  <c r="N26" i="4" s="1"/>
  <c r="N27" i="4" a="1"/>
  <c r="N27" i="4"/>
  <c r="N28" i="4" a="1"/>
  <c r="N28" i="4" s="1"/>
  <c r="N29" i="4" a="1"/>
  <c r="N29" i="4" s="1"/>
  <c r="N30" i="4" a="1"/>
  <c r="N30" i="4" s="1"/>
  <c r="N31" i="4" a="1"/>
  <c r="N31" i="4"/>
  <c r="N32" i="4" a="1"/>
  <c r="N32" i="4" s="1"/>
  <c r="N33" i="4" a="1"/>
  <c r="N33" i="4" s="1"/>
  <c r="N34" i="4" a="1"/>
  <c r="N34" i="4" s="1"/>
  <c r="N35" i="4" a="1"/>
  <c r="N35" i="4"/>
  <c r="N36" i="4" a="1"/>
  <c r="N36" i="4" s="1"/>
  <c r="N37" i="4" a="1"/>
  <c r="N37" i="4" s="1"/>
  <c r="N38" i="4" a="1"/>
  <c r="N38" i="4" s="1"/>
  <c r="N39" i="4" a="1"/>
  <c r="N39" i="4"/>
  <c r="N40" i="4" a="1"/>
  <c r="N40" i="4" s="1"/>
  <c r="N41" i="4" a="1"/>
  <c r="N41" i="4" s="1"/>
  <c r="N42" i="4" a="1"/>
  <c r="N42" i="4" s="1"/>
  <c r="N43" i="4" a="1"/>
  <c r="N43" i="4"/>
  <c r="N44" i="4" a="1"/>
  <c r="N44" i="4" s="1"/>
  <c r="N45" i="4" a="1"/>
  <c r="N45" i="4" s="1"/>
  <c r="N46" i="4" a="1"/>
  <c r="N46" i="4" s="1"/>
  <c r="N47" i="4" a="1"/>
  <c r="N47" i="4"/>
  <c r="N48" i="4" a="1"/>
  <c r="N48" i="4" s="1"/>
  <c r="N49" i="4" a="1"/>
  <c r="N49" i="4" s="1"/>
  <c r="N50" i="4" a="1"/>
  <c r="N50" i="4" s="1"/>
  <c r="N51" i="4" a="1"/>
  <c r="N51" i="4"/>
  <c r="N52" i="4" a="1"/>
  <c r="N52" i="4" s="1"/>
  <c r="N53" i="4" a="1"/>
  <c r="N53" i="4" s="1"/>
  <c r="N54" i="4" a="1"/>
  <c r="N54" i="4" s="1"/>
  <c r="N55" i="4" a="1"/>
  <c r="N55" i="4"/>
  <c r="N56" i="4" a="1"/>
  <c r="N56" i="4" s="1"/>
  <c r="N57" i="4" a="1"/>
  <c r="N57" i="4" s="1"/>
  <c r="N58" i="4" a="1"/>
  <c r="N58" i="4" s="1"/>
  <c r="N59" i="4" a="1"/>
  <c r="N59" i="4"/>
  <c r="N60" i="4" a="1"/>
  <c r="N60" i="4" s="1"/>
  <c r="N61" i="4" a="1"/>
  <c r="N61" i="4" s="1"/>
  <c r="N62" i="4" a="1"/>
  <c r="N62" i="4" s="1"/>
  <c r="N63" i="4" a="1"/>
  <c r="N63" i="4"/>
  <c r="N64" i="4" a="1"/>
  <c r="N64" i="4" s="1"/>
  <c r="N65" i="4" a="1"/>
  <c r="N65" i="4" s="1"/>
  <c r="N66" i="4" a="1"/>
  <c r="N66" i="4" s="1"/>
  <c r="N67" i="4" a="1"/>
  <c r="N67" i="4"/>
  <c r="N68" i="4" a="1"/>
  <c r="N68" i="4" s="1"/>
  <c r="N69" i="4" a="1"/>
  <c r="N69" i="4" s="1"/>
  <c r="N70" i="4" a="1"/>
  <c r="N70" i="4" s="1"/>
  <c r="N71" i="4" a="1"/>
  <c r="N71" i="4"/>
  <c r="N72" i="4" a="1"/>
  <c r="N72" i="4" s="1"/>
  <c r="N73" i="4" a="1"/>
  <c r="N73" i="4" s="1"/>
  <c r="N74" i="4" a="1"/>
  <c r="N74" i="4" s="1"/>
  <c r="N75" i="4" a="1"/>
  <c r="N75" i="4"/>
  <c r="N76" i="4" a="1"/>
  <c r="N76" i="4" s="1"/>
  <c r="N77" i="4" a="1"/>
  <c r="N77" i="4" s="1"/>
  <c r="N78" i="4" a="1"/>
  <c r="N78" i="4" s="1"/>
  <c r="N79" i="4" a="1"/>
  <c r="N79" i="4"/>
  <c r="N80" i="4" a="1"/>
  <c r="N80" i="4" s="1"/>
  <c r="N81" i="4" a="1"/>
  <c r="N81" i="4" s="1"/>
  <c r="N82" i="4" a="1"/>
  <c r="N82" i="4" s="1"/>
  <c r="N83" i="4" a="1"/>
  <c r="N83" i="4"/>
  <c r="N84" i="4" a="1"/>
  <c r="N84" i="4" s="1"/>
  <c r="N85" i="4" a="1"/>
  <c r="N85" i="4" s="1"/>
  <c r="N86" i="4" a="1"/>
  <c r="N86" i="4" s="1"/>
  <c r="N87" i="4" a="1"/>
  <c r="N87" i="4"/>
  <c r="N88" i="4" a="1"/>
  <c r="N88" i="4" s="1"/>
  <c r="N89" i="4" a="1"/>
  <c r="N89" i="4" s="1"/>
  <c r="N90" i="4" a="1"/>
  <c r="N90" i="4" s="1"/>
  <c r="N91" i="4" a="1"/>
  <c r="N91" i="4"/>
  <c r="N92" i="4" a="1"/>
  <c r="N92" i="4" s="1"/>
  <c r="N93" i="4" a="1"/>
  <c r="N93" i="4" s="1"/>
  <c r="N94" i="4" a="1"/>
  <c r="N94" i="4" s="1"/>
  <c r="N95" i="4" a="1"/>
  <c r="N95" i="4"/>
  <c r="N96" i="4" a="1"/>
  <c r="N96" i="4" s="1"/>
  <c r="N97" i="4" a="1"/>
  <c r="N97" i="4" s="1"/>
  <c r="N98" i="4" a="1"/>
  <c r="N98" i="4" s="1"/>
  <c r="N99" i="4" a="1"/>
  <c r="N99" i="4"/>
  <c r="N100" i="4" a="1"/>
  <c r="N100" i="4" s="1"/>
  <c r="N101" i="4" a="1"/>
  <c r="N101" i="4" s="1"/>
  <c r="N102" i="4" a="1"/>
  <c r="N102" i="4" s="1"/>
  <c r="N103" i="4" a="1"/>
  <c r="N103" i="4"/>
  <c r="N104" i="4" a="1"/>
  <c r="N104" i="4" s="1"/>
  <c r="N105" i="4" a="1"/>
  <c r="N105" i="4" s="1"/>
  <c r="N106" i="4" a="1"/>
  <c r="N106" i="4" s="1"/>
  <c r="N107" i="4" a="1"/>
  <c r="N107" i="4"/>
  <c r="N108" i="4" a="1"/>
  <c r="N108" i="4" s="1"/>
  <c r="N109" i="4" a="1"/>
  <c r="N109" i="4" s="1"/>
  <c r="N110" i="4" a="1"/>
  <c r="N110" i="4" s="1"/>
  <c r="N111" i="4" a="1"/>
  <c r="N111" i="4"/>
  <c r="N112" i="4" a="1"/>
  <c r="N112" i="4" s="1"/>
  <c r="N113" i="4" a="1"/>
  <c r="N113" i="4" s="1"/>
  <c r="N114" i="4" a="1"/>
  <c r="N114" i="4" s="1"/>
  <c r="N115" i="4" a="1"/>
  <c r="N115" i="4"/>
  <c r="N116" i="4" a="1"/>
  <c r="N116" i="4" s="1"/>
  <c r="N117" i="4" a="1"/>
  <c r="N117" i="4" s="1"/>
  <c r="N118" i="4" a="1"/>
  <c r="N118" i="4" s="1"/>
  <c r="N119" i="4" a="1"/>
  <c r="N119" i="4"/>
  <c r="N120" i="4" a="1"/>
  <c r="N120" i="4" s="1"/>
  <c r="N121" i="4" a="1"/>
  <c r="N121" i="4" s="1"/>
  <c r="N122" i="4" a="1"/>
  <c r="N122" i="4" s="1"/>
  <c r="N123" i="4" a="1"/>
  <c r="N123" i="4"/>
  <c r="N124" i="4" a="1"/>
  <c r="N124" i="4" s="1"/>
  <c r="N125" i="4" a="1"/>
  <c r="N125" i="4" s="1"/>
  <c r="N126" i="4" a="1"/>
  <c r="N126" i="4" s="1"/>
  <c r="N127" i="4" a="1"/>
  <c r="N127" i="4"/>
  <c r="N128" i="4" a="1"/>
  <c r="N128" i="4" s="1"/>
  <c r="N129" i="4" a="1"/>
  <c r="N129" i="4" s="1"/>
  <c r="N130" i="4" a="1"/>
  <c r="N130" i="4" s="1"/>
  <c r="N131" i="4" a="1"/>
  <c r="N131" i="4"/>
  <c r="N132" i="4" a="1"/>
  <c r="N132" i="4" s="1"/>
  <c r="N133" i="4" a="1"/>
  <c r="N133" i="4" s="1"/>
  <c r="N134" i="4" a="1"/>
  <c r="N134" i="4" s="1"/>
  <c r="N135" i="4" a="1"/>
  <c r="N135" i="4"/>
  <c r="N136" i="4" a="1"/>
  <c r="N136" i="4" s="1"/>
  <c r="N137" i="4" a="1"/>
  <c r="N137" i="4" s="1"/>
  <c r="N138" i="4" a="1"/>
  <c r="N138" i="4" s="1"/>
  <c r="N139" i="4" a="1"/>
  <c r="N139" i="4"/>
  <c r="N140" i="4" a="1"/>
  <c r="N140" i="4" s="1"/>
  <c r="N141" i="4" a="1"/>
  <c r="N141" i="4" s="1"/>
  <c r="N142" i="4" a="1"/>
  <c r="N142" i="4" s="1"/>
  <c r="N143" i="4" a="1"/>
  <c r="N143" i="4"/>
  <c r="N144" i="4" a="1"/>
  <c r="N144" i="4" s="1"/>
  <c r="N145" i="4" a="1"/>
  <c r="N145" i="4" s="1"/>
  <c r="N146" i="4" a="1"/>
  <c r="N146" i="4" s="1"/>
  <c r="N147" i="4" a="1"/>
  <c r="N147" i="4"/>
  <c r="N148" i="4" a="1"/>
  <c r="N148" i="4" s="1"/>
  <c r="N149" i="4" a="1"/>
  <c r="N149" i="4" s="1"/>
  <c r="N150" i="4" a="1"/>
  <c r="N150" i="4" s="1"/>
  <c r="N151" i="4" a="1"/>
  <c r="N151" i="4"/>
  <c r="N152" i="4" a="1"/>
  <c r="N152" i="4" s="1"/>
  <c r="N153" i="4" a="1"/>
  <c r="N153" i="4" s="1"/>
  <c r="N154" i="4" a="1"/>
  <c r="N154" i="4" s="1"/>
  <c r="N155" i="4" a="1"/>
  <c r="N155" i="4"/>
  <c r="N156" i="4" a="1"/>
  <c r="N156" i="4" s="1"/>
  <c r="N157" i="4" a="1"/>
  <c r="N157" i="4" s="1"/>
  <c r="N158" i="4" a="1"/>
  <c r="N158" i="4" s="1"/>
  <c r="N159" i="4" a="1"/>
  <c r="N159" i="4"/>
  <c r="N160" i="4" a="1"/>
  <c r="N160" i="4" s="1"/>
  <c r="N161" i="4" a="1"/>
  <c r="N161" i="4" s="1"/>
  <c r="N162" i="4" a="1"/>
  <c r="N162" i="4" s="1"/>
  <c r="N163" i="4" a="1"/>
  <c r="N163" i="4"/>
  <c r="N164" i="4" a="1"/>
  <c r="N164" i="4" s="1"/>
  <c r="N165" i="4" a="1"/>
  <c r="N165" i="4" s="1"/>
  <c r="N166" i="4" a="1"/>
  <c r="N166" i="4" s="1"/>
  <c r="N167" i="4" a="1"/>
  <c r="N167" i="4"/>
  <c r="N168" i="4" a="1"/>
  <c r="N168" i="4" s="1"/>
  <c r="N169" i="4" a="1"/>
  <c r="N169" i="4" s="1"/>
  <c r="N170" i="4" a="1"/>
  <c r="N170" i="4" s="1"/>
  <c r="N171" i="4" a="1"/>
  <c r="N171" i="4"/>
  <c r="N172" i="4" a="1"/>
  <c r="N172" i="4" s="1"/>
  <c r="N173" i="4" a="1"/>
  <c r="N173" i="4" s="1"/>
  <c r="N174" i="4" a="1"/>
  <c r="N174" i="4" s="1"/>
  <c r="N175" i="4" a="1"/>
  <c r="N175" i="4"/>
  <c r="N176" i="4" a="1"/>
  <c r="N176" i="4" s="1"/>
  <c r="N177" i="4" a="1"/>
  <c r="N177" i="4" s="1"/>
  <c r="N178" i="4" a="1"/>
  <c r="N178" i="4" s="1"/>
  <c r="N179" i="4" a="1"/>
  <c r="N179" i="4"/>
  <c r="N180" i="4" a="1"/>
  <c r="N180" i="4" s="1"/>
  <c r="N181" i="4" a="1"/>
  <c r="N181" i="4" s="1"/>
  <c r="N182" i="4" a="1"/>
  <c r="N182" i="4" s="1"/>
  <c r="N183" i="4" a="1"/>
  <c r="N183" i="4"/>
  <c r="N184" i="4" a="1"/>
  <c r="N184" i="4" s="1"/>
  <c r="N185" i="4" a="1"/>
  <c r="N185" i="4" s="1"/>
  <c r="N186" i="4" a="1"/>
  <c r="N186" i="4" s="1"/>
  <c r="N187" i="4" a="1"/>
  <c r="N187" i="4"/>
  <c r="N188" i="4" a="1"/>
  <c r="N188" i="4" s="1"/>
  <c r="N189" i="4" a="1"/>
  <c r="N189" i="4" s="1"/>
  <c r="N190" i="4" a="1"/>
  <c r="N190" i="4" s="1"/>
  <c r="N191" i="4" a="1"/>
  <c r="N191" i="4"/>
  <c r="N192" i="4" a="1"/>
  <c r="N192" i="4" s="1"/>
  <c r="N193" i="4" a="1"/>
  <c r="N193" i="4" s="1"/>
  <c r="N194" i="4" a="1"/>
  <c r="N194" i="4" s="1"/>
  <c r="N195" i="4" a="1"/>
  <c r="N195" i="4"/>
  <c r="N196" i="4" a="1"/>
  <c r="N196" i="4" s="1"/>
  <c r="N197" i="4" a="1"/>
  <c r="N197" i="4" s="1"/>
  <c r="N198" i="4" a="1"/>
  <c r="N198" i="4" s="1"/>
  <c r="N199" i="4" a="1"/>
  <c r="N199" i="4"/>
  <c r="N200" i="4" a="1"/>
  <c r="N200" i="4" s="1"/>
  <c r="N201" i="4" a="1"/>
  <c r="N201" i="4" s="1"/>
  <c r="N202" i="4" a="1"/>
  <c r="N202" i="4" s="1"/>
  <c r="N203" i="4" a="1"/>
  <c r="N203" i="4"/>
  <c r="N204" i="4" a="1"/>
  <c r="N204" i="4" s="1"/>
  <c r="N205" i="4" a="1"/>
  <c r="N205" i="4" s="1"/>
  <c r="N206" i="4" a="1"/>
  <c r="N206" i="4" s="1"/>
  <c r="N207" i="4" a="1"/>
  <c r="N207" i="4"/>
  <c r="N208" i="4" a="1"/>
  <c r="N208" i="4" s="1"/>
  <c r="N209" i="4" a="1"/>
  <c r="N209" i="4" s="1"/>
  <c r="N210" i="4" a="1"/>
  <c r="N210" i="4" s="1"/>
  <c r="N211" i="4" a="1"/>
  <c r="N211" i="4"/>
  <c r="N212" i="4" a="1"/>
  <c r="N212" i="4" s="1"/>
  <c r="N213" i="4" a="1"/>
  <c r="N213" i="4" s="1"/>
  <c r="N214" i="4" a="1"/>
  <c r="N214" i="4" s="1"/>
  <c r="N215" i="4" a="1"/>
  <c r="N215" i="4"/>
  <c r="N216" i="4" a="1"/>
  <c r="N216" i="4" s="1"/>
  <c r="N217" i="4" a="1"/>
  <c r="N217" i="4" s="1"/>
  <c r="N218" i="4" a="1"/>
  <c r="N218" i="4" s="1"/>
  <c r="N219" i="4" a="1"/>
  <c r="N219" i="4"/>
  <c r="N220" i="4" a="1"/>
  <c r="N220" i="4" s="1"/>
  <c r="N221" i="4" a="1"/>
  <c r="N221" i="4" s="1"/>
  <c r="N222" i="4" a="1"/>
  <c r="N222" i="4" s="1"/>
  <c r="N223" i="4" a="1"/>
  <c r="N223" i="4"/>
  <c r="N224" i="4" a="1"/>
  <c r="N224" i="4" s="1"/>
  <c r="N225" i="4" a="1"/>
  <c r="N225" i="4" s="1"/>
  <c r="N226" i="4" a="1"/>
  <c r="N226" i="4" s="1"/>
  <c r="N227" i="4" a="1"/>
  <c r="N227" i="4"/>
  <c r="N228" i="4" a="1"/>
  <c r="N228" i="4" s="1"/>
  <c r="N229" i="4" a="1"/>
  <c r="N229" i="4" s="1"/>
  <c r="N230" i="4" a="1"/>
  <c r="N230" i="4" s="1"/>
  <c r="N231" i="4" a="1"/>
  <c r="N231" i="4"/>
  <c r="N232" i="4" a="1"/>
  <c r="N232" i="4" s="1"/>
  <c r="N233" i="4" a="1"/>
  <c r="N233" i="4" s="1"/>
  <c r="N234" i="4" a="1"/>
  <c r="N234" i="4" s="1"/>
  <c r="N235" i="4" a="1"/>
  <c r="N235" i="4"/>
  <c r="N236" i="4" a="1"/>
  <c r="N236" i="4" s="1"/>
  <c r="N237" i="4" a="1"/>
  <c r="N237" i="4" s="1"/>
  <c r="N238" i="4" a="1"/>
  <c r="N238" i="4" s="1"/>
  <c r="N239" i="4" a="1"/>
  <c r="N239" i="4"/>
  <c r="N240" i="4" a="1"/>
  <c r="N240" i="4" s="1"/>
  <c r="N241" i="4" a="1"/>
  <c r="N241" i="4" s="1"/>
  <c r="N242" i="4" a="1"/>
  <c r="N242" i="4" s="1"/>
  <c r="N243" i="4" a="1"/>
  <c r="N243" i="4"/>
  <c r="N244" i="4" a="1"/>
  <c r="N244" i="4" s="1"/>
  <c r="N245" i="4" a="1"/>
  <c r="N245" i="4" s="1"/>
  <c r="N246" i="4" a="1"/>
  <c r="N246" i="4" s="1"/>
  <c r="N247" i="4" a="1"/>
  <c r="N247" i="4" s="1"/>
  <c r="N248" i="4" a="1"/>
  <c r="N248" i="4" s="1"/>
  <c r="N249" i="4" a="1"/>
  <c r="N249" i="4" s="1"/>
  <c r="N250" i="4" a="1"/>
  <c r="N250" i="4" s="1"/>
  <c r="N251" i="4" a="1"/>
  <c r="N251" i="4" s="1"/>
  <c r="N252" i="4" a="1"/>
  <c r="N252" i="4" s="1"/>
  <c r="N253" i="4" a="1"/>
  <c r="N253" i="4" s="1"/>
  <c r="N254" i="4" a="1"/>
  <c r="N254" i="4" s="1"/>
  <c r="N255" i="4" a="1"/>
  <c r="N255" i="4"/>
  <c r="N256" i="4" a="1"/>
  <c r="N256" i="4" s="1"/>
  <c r="N257" i="4" a="1"/>
  <c r="N257" i="4" s="1"/>
  <c r="N258" i="4" a="1"/>
  <c r="N258" i="4" s="1"/>
  <c r="N259" i="4" a="1"/>
  <c r="N259" i="4"/>
  <c r="N260" i="4" a="1"/>
  <c r="N260" i="4" s="1"/>
  <c r="N261" i="4" a="1"/>
  <c r="N261" i="4" s="1"/>
  <c r="N262" i="4" a="1"/>
  <c r="N262" i="4" s="1"/>
  <c r="N263" i="4" a="1"/>
  <c r="N263" i="4" s="1"/>
  <c r="N264" i="4" a="1"/>
  <c r="N264" i="4" s="1"/>
  <c r="N265" i="4" a="1"/>
  <c r="N265" i="4" s="1"/>
  <c r="N266" i="4" a="1"/>
  <c r="N266" i="4" s="1"/>
  <c r="N267" i="4" a="1"/>
  <c r="N267" i="4" s="1"/>
  <c r="N268" i="4" a="1"/>
  <c r="N268" i="4" s="1"/>
  <c r="N269" i="4" a="1"/>
  <c r="N269" i="4" s="1"/>
  <c r="N270" i="4" a="1"/>
  <c r="N270" i="4" s="1"/>
  <c r="N271" i="4" a="1"/>
  <c r="N271" i="4"/>
  <c r="N272" i="4" a="1"/>
  <c r="N272" i="4" s="1"/>
  <c r="N273" i="4" a="1"/>
  <c r="N273" i="4" s="1"/>
  <c r="N274" i="4" a="1"/>
  <c r="N274" i="4" s="1"/>
  <c r="N275" i="4" a="1"/>
  <c r="N275" i="4"/>
  <c r="N276" i="4" a="1"/>
  <c r="N276" i="4" s="1"/>
  <c r="N277" i="4" a="1"/>
  <c r="N277" i="4" s="1"/>
  <c r="N278" i="4" a="1"/>
  <c r="N278" i="4" s="1"/>
  <c r="N279" i="4" a="1"/>
  <c r="N279" i="4" s="1"/>
  <c r="N280" i="4" a="1"/>
  <c r="N280" i="4" s="1"/>
  <c r="N281" i="4" a="1"/>
  <c r="N281" i="4" s="1"/>
  <c r="N282" i="4" a="1"/>
  <c r="N282" i="4" s="1"/>
  <c r="N283" i="4" a="1"/>
  <c r="N283" i="4" s="1"/>
  <c r="N284" i="4" a="1"/>
  <c r="N284" i="4" s="1"/>
  <c r="N285" i="4" a="1"/>
  <c r="N285" i="4" s="1"/>
  <c r="N286" i="4" a="1"/>
  <c r="N286" i="4" s="1"/>
  <c r="N287" i="4" a="1"/>
  <c r="N287" i="4"/>
  <c r="N288" i="4" a="1"/>
  <c r="N288" i="4" s="1"/>
  <c r="N289" i="4" a="1"/>
  <c r="N289" i="4" s="1"/>
  <c r="N290" i="4" a="1"/>
  <c r="N290" i="4" s="1"/>
  <c r="N291" i="4" a="1"/>
  <c r="N291" i="4"/>
  <c r="N292" i="4" a="1"/>
  <c r="N292" i="4" s="1"/>
  <c r="N293" i="4" a="1"/>
  <c r="N293" i="4" s="1"/>
  <c r="N294" i="4" a="1"/>
  <c r="N294" i="4" s="1"/>
  <c r="N295" i="4" a="1"/>
  <c r="N295" i="4" s="1"/>
  <c r="N296" i="4" a="1"/>
  <c r="N296" i="4" s="1"/>
  <c r="N297" i="4" a="1"/>
  <c r="N297" i="4" s="1"/>
  <c r="N298" i="4" a="1"/>
  <c r="N298" i="4" s="1"/>
  <c r="N299" i="4" a="1"/>
  <c r="N299" i="4" s="1"/>
  <c r="N300" i="4" a="1"/>
  <c r="N300" i="4" s="1"/>
  <c r="N301" i="4" a="1"/>
  <c r="N301" i="4" s="1"/>
  <c r="N302" i="4" a="1"/>
  <c r="N302" i="4" s="1"/>
  <c r="N303" i="4" a="1"/>
  <c r="N303" i="4"/>
  <c r="N304" i="4" a="1"/>
  <c r="N304" i="4" s="1"/>
  <c r="N305" i="4" a="1"/>
  <c r="N305" i="4" s="1"/>
  <c r="N306" i="4" a="1"/>
  <c r="N306" i="4" s="1"/>
  <c r="N307" i="4" a="1"/>
  <c r="N307" i="4"/>
  <c r="N308" i="4" a="1"/>
  <c r="N308" i="4" s="1"/>
  <c r="N309" i="4" a="1"/>
  <c r="N309" i="4" s="1"/>
  <c r="N310" i="4" a="1"/>
  <c r="N310" i="4" s="1"/>
  <c r="N311" i="4" a="1"/>
  <c r="N311" i="4"/>
  <c r="N312" i="4" a="1"/>
  <c r="N312" i="4" s="1"/>
  <c r="N313" i="4" a="1"/>
  <c r="N313" i="4" s="1"/>
  <c r="N314" i="4" a="1"/>
  <c r="N314" i="4" s="1"/>
  <c r="N315" i="4" a="1"/>
  <c r="N315" i="4" s="1"/>
  <c r="N316" i="4" a="1"/>
  <c r="N316" i="4" s="1"/>
  <c r="N317" i="4" a="1"/>
  <c r="N317" i="4" s="1"/>
  <c r="N318" i="4" a="1"/>
  <c r="N318" i="4" s="1"/>
  <c r="N319" i="4" a="1"/>
  <c r="N319" i="4"/>
  <c r="N320" i="4" a="1"/>
  <c r="N320" i="4" s="1"/>
  <c r="N321" i="4" a="1"/>
  <c r="N321" i="4" s="1"/>
  <c r="N322" i="4" a="1"/>
  <c r="N322" i="4" s="1"/>
  <c r="N323" i="4" a="1"/>
  <c r="N323" i="4"/>
  <c r="N324" i="4" a="1"/>
  <c r="N324" i="4" s="1"/>
  <c r="N325" i="4" a="1"/>
  <c r="N325" i="4" s="1"/>
  <c r="N326" i="4" a="1"/>
  <c r="N326" i="4" s="1"/>
  <c r="N327" i="4" a="1"/>
  <c r="N327" i="4" s="1"/>
  <c r="N328" i="4" a="1"/>
  <c r="N328" i="4" s="1"/>
  <c r="N329" i="4" a="1"/>
  <c r="N329" i="4" s="1"/>
  <c r="N330" i="4" a="1"/>
  <c r="N330" i="4" s="1"/>
  <c r="N331" i="4" a="1"/>
  <c r="N331" i="4" s="1"/>
  <c r="N332" i="4" a="1"/>
  <c r="N332" i="4" s="1"/>
  <c r="N333" i="4" a="1"/>
  <c r="N333" i="4" s="1"/>
  <c r="N334" i="4" a="1"/>
  <c r="N334" i="4" s="1"/>
  <c r="N335" i="4" a="1"/>
  <c r="N335" i="4"/>
  <c r="N336" i="4" a="1"/>
  <c r="N336" i="4" s="1"/>
  <c r="N337" i="4" a="1"/>
  <c r="N337" i="4" s="1"/>
  <c r="N338" i="4" a="1"/>
  <c r="N338" i="4" s="1"/>
  <c r="N339" i="4" a="1"/>
  <c r="N339" i="4"/>
  <c r="N340" i="4" a="1"/>
  <c r="N340" i="4" s="1"/>
  <c r="N341" i="4" a="1"/>
  <c r="N341" i="4" s="1"/>
  <c r="N342" i="4" a="1"/>
  <c r="N342" i="4" s="1"/>
  <c r="N343" i="4" a="1"/>
  <c r="N343" i="4" s="1"/>
  <c r="N344" i="4" a="1"/>
  <c r="N344" i="4"/>
  <c r="N345" i="4" a="1"/>
  <c r="N345" i="4" s="1"/>
  <c r="N346" i="4" a="1"/>
  <c r="N346" i="4" s="1"/>
  <c r="N347" i="4" a="1"/>
  <c r="N347" i="4" s="1"/>
  <c r="N348" i="4" a="1"/>
  <c r="N348" i="4" s="1"/>
  <c r="N349" i="4" a="1"/>
  <c r="N349" i="4" s="1"/>
  <c r="M4" i="4" a="1"/>
  <c r="M4" i="4" s="1"/>
  <c r="M5" i="4" a="1"/>
  <c r="M5" i="4" s="1"/>
  <c r="M6" i="4" a="1"/>
  <c r="M6" i="4" s="1"/>
  <c r="M7" i="4" a="1"/>
  <c r="M7" i="4"/>
  <c r="M8" i="4" a="1"/>
  <c r="M8" i="4" s="1"/>
  <c r="M9" i="4" a="1"/>
  <c r="M9" i="4" s="1"/>
  <c r="M10" i="4" a="1"/>
  <c r="M10" i="4" s="1"/>
  <c r="M11" i="4" a="1"/>
  <c r="M11" i="4"/>
  <c r="M12" i="4" a="1"/>
  <c r="M12" i="4" s="1"/>
  <c r="M13" i="4" a="1"/>
  <c r="M13" i="4" s="1"/>
  <c r="M14" i="4" a="1"/>
  <c r="M14" i="4" s="1"/>
  <c r="M15" i="4" a="1"/>
  <c r="M15" i="4"/>
  <c r="M16" i="4" a="1"/>
  <c r="M16" i="4" s="1"/>
  <c r="M17" i="4" a="1"/>
  <c r="M17" i="4" s="1"/>
  <c r="M18" i="4" a="1"/>
  <c r="M18" i="4" s="1"/>
  <c r="M19" i="4" a="1"/>
  <c r="M19" i="4"/>
  <c r="M20" i="4" a="1"/>
  <c r="M20" i="4" s="1"/>
  <c r="M21" i="4" a="1"/>
  <c r="M21" i="4" s="1"/>
  <c r="M22" i="4" a="1"/>
  <c r="M22" i="4" s="1"/>
  <c r="M23" i="4" a="1"/>
  <c r="M23" i="4"/>
  <c r="M24" i="4" a="1"/>
  <c r="M24" i="4" s="1"/>
  <c r="M25" i="4" a="1"/>
  <c r="M25" i="4" s="1"/>
  <c r="M26" i="4" a="1"/>
  <c r="M26" i="4" s="1"/>
  <c r="M27" i="4" a="1"/>
  <c r="M27" i="4"/>
  <c r="M28" i="4" a="1"/>
  <c r="M28" i="4" s="1"/>
  <c r="M29" i="4" a="1"/>
  <c r="M29" i="4" s="1"/>
  <c r="M30" i="4" a="1"/>
  <c r="M30" i="4" s="1"/>
  <c r="M31" i="4" a="1"/>
  <c r="M31" i="4"/>
  <c r="M32" i="4" a="1"/>
  <c r="M32" i="4" s="1"/>
  <c r="M33" i="4" a="1"/>
  <c r="M33" i="4" s="1"/>
  <c r="M34" i="4" a="1"/>
  <c r="M34" i="4" s="1"/>
  <c r="M35" i="4" a="1"/>
  <c r="M35" i="4"/>
  <c r="M36" i="4" a="1"/>
  <c r="M36" i="4" s="1"/>
  <c r="M37" i="4" a="1"/>
  <c r="M37" i="4" s="1"/>
  <c r="M38" i="4" a="1"/>
  <c r="M38" i="4" s="1"/>
  <c r="M39" i="4" a="1"/>
  <c r="M39" i="4"/>
  <c r="M40" i="4" a="1"/>
  <c r="M40" i="4" s="1"/>
  <c r="M41" i="4" a="1"/>
  <c r="M41" i="4" s="1"/>
  <c r="M42" i="4" a="1"/>
  <c r="M42" i="4" s="1"/>
  <c r="M43" i="4" a="1"/>
  <c r="M43" i="4"/>
  <c r="M44" i="4" a="1"/>
  <c r="M44" i="4" s="1"/>
  <c r="M45" i="4" a="1"/>
  <c r="M45" i="4" s="1"/>
  <c r="M46" i="4" a="1"/>
  <c r="M46" i="4" s="1"/>
  <c r="M47" i="4" a="1"/>
  <c r="M47" i="4"/>
  <c r="M48" i="4" a="1"/>
  <c r="M48" i="4" s="1"/>
  <c r="M49" i="4" a="1"/>
  <c r="M49" i="4" s="1"/>
  <c r="M50" i="4" a="1"/>
  <c r="M50" i="4" s="1"/>
  <c r="M51" i="4" a="1"/>
  <c r="M51" i="4"/>
  <c r="M52" i="4" a="1"/>
  <c r="M52" i="4" s="1"/>
  <c r="M53" i="4" a="1"/>
  <c r="M53" i="4" s="1"/>
  <c r="M54" i="4" a="1"/>
  <c r="M54" i="4" s="1"/>
  <c r="M55" i="4" a="1"/>
  <c r="M55" i="4"/>
  <c r="M56" i="4" a="1"/>
  <c r="M56" i="4" s="1"/>
  <c r="M57" i="4" a="1"/>
  <c r="M57" i="4" s="1"/>
  <c r="M58" i="4" a="1"/>
  <c r="M58" i="4" s="1"/>
  <c r="M59" i="4" a="1"/>
  <c r="M59" i="4"/>
  <c r="M60" i="4" a="1"/>
  <c r="M60" i="4" s="1"/>
  <c r="M61" i="4" a="1"/>
  <c r="M61" i="4" s="1"/>
  <c r="M62" i="4" a="1"/>
  <c r="M62" i="4" s="1"/>
  <c r="M63" i="4" a="1"/>
  <c r="M63" i="4"/>
  <c r="M64" i="4" a="1"/>
  <c r="M64" i="4" s="1"/>
  <c r="M65" i="4" a="1"/>
  <c r="M65" i="4" s="1"/>
  <c r="M66" i="4" a="1"/>
  <c r="M66" i="4" s="1"/>
  <c r="M67" i="4" a="1"/>
  <c r="M67" i="4"/>
  <c r="M68" i="4" a="1"/>
  <c r="M68" i="4" s="1"/>
  <c r="M69" i="4" a="1"/>
  <c r="M69" i="4" s="1"/>
  <c r="M70" i="4" a="1"/>
  <c r="M70" i="4" s="1"/>
  <c r="M71" i="4" a="1"/>
  <c r="M71" i="4"/>
  <c r="M72" i="4" a="1"/>
  <c r="M72" i="4" s="1"/>
  <c r="M73" i="4" a="1"/>
  <c r="M73" i="4" s="1"/>
  <c r="M74" i="4" a="1"/>
  <c r="M74" i="4" s="1"/>
  <c r="M75" i="4" a="1"/>
  <c r="M75" i="4"/>
  <c r="M76" i="4" a="1"/>
  <c r="M76" i="4" s="1"/>
  <c r="M77" i="4" a="1"/>
  <c r="M77" i="4" s="1"/>
  <c r="M78" i="4" a="1"/>
  <c r="M78" i="4" s="1"/>
  <c r="M79" i="4" a="1"/>
  <c r="M79" i="4"/>
  <c r="M80" i="4" a="1"/>
  <c r="M80" i="4" s="1"/>
  <c r="M81" i="4" a="1"/>
  <c r="M81" i="4" s="1"/>
  <c r="M82" i="4" a="1"/>
  <c r="M82" i="4"/>
  <c r="M83" i="4" a="1"/>
  <c r="M83" i="4"/>
  <c r="M84" i="4" a="1"/>
  <c r="M84" i="4" s="1"/>
  <c r="M85" i="4" a="1"/>
  <c r="M85" i="4" s="1"/>
  <c r="M86" i="4" a="1"/>
  <c r="M86" i="4"/>
  <c r="M87" i="4" a="1"/>
  <c r="M87" i="4"/>
  <c r="M88" i="4" a="1"/>
  <c r="M88" i="4" s="1"/>
  <c r="M89" i="4" a="1"/>
  <c r="M89" i="4" s="1"/>
  <c r="M90" i="4" a="1"/>
  <c r="M90" i="4"/>
  <c r="M91" i="4" a="1"/>
  <c r="M91" i="4"/>
  <c r="M92" i="4" a="1"/>
  <c r="M92" i="4" s="1"/>
  <c r="M93" i="4" a="1"/>
  <c r="M93" i="4" s="1"/>
  <c r="M94" i="4" a="1"/>
  <c r="M94" i="4"/>
  <c r="M95" i="4" a="1"/>
  <c r="M95" i="4"/>
  <c r="M96" i="4" a="1"/>
  <c r="M96" i="4" s="1"/>
  <c r="M97" i="4" a="1"/>
  <c r="M97" i="4" s="1"/>
  <c r="M98" i="4" a="1"/>
  <c r="M98" i="4"/>
  <c r="M99" i="4" a="1"/>
  <c r="M99" i="4"/>
  <c r="M100" i="4" a="1"/>
  <c r="M100" i="4" s="1"/>
  <c r="M101" i="4" a="1"/>
  <c r="M101" i="4" s="1"/>
  <c r="M102" i="4" a="1"/>
  <c r="M102" i="4"/>
  <c r="M103" i="4" a="1"/>
  <c r="M103" i="4"/>
  <c r="M104" i="4" a="1"/>
  <c r="M104" i="4" s="1"/>
  <c r="M105" i="4" a="1"/>
  <c r="M105" i="4" s="1"/>
  <c r="M106" i="4" a="1"/>
  <c r="M106" i="4"/>
  <c r="M107" i="4" a="1"/>
  <c r="M107" i="4"/>
  <c r="M108" i="4" a="1"/>
  <c r="M108" i="4" s="1"/>
  <c r="M109" i="4" a="1"/>
  <c r="M109" i="4" s="1"/>
  <c r="M110" i="4" a="1"/>
  <c r="M110" i="4"/>
  <c r="M111" i="4" a="1"/>
  <c r="M111" i="4"/>
  <c r="M112" i="4" a="1"/>
  <c r="M112" i="4" s="1"/>
  <c r="M113" i="4" a="1"/>
  <c r="M113" i="4" s="1"/>
  <c r="M114" i="4" a="1"/>
  <c r="M114" i="4"/>
  <c r="M115" i="4" a="1"/>
  <c r="M115" i="4"/>
  <c r="M116" i="4" a="1"/>
  <c r="M116" i="4" s="1"/>
  <c r="M117" i="4" a="1"/>
  <c r="M117" i="4" s="1"/>
  <c r="M118" i="4" a="1"/>
  <c r="M118" i="4"/>
  <c r="M119" i="4" a="1"/>
  <c r="M119" i="4"/>
  <c r="M120" i="4" a="1"/>
  <c r="M120" i="4" s="1"/>
  <c r="M121" i="4" a="1"/>
  <c r="M121" i="4" s="1"/>
  <c r="M122" i="4" a="1"/>
  <c r="M122" i="4"/>
  <c r="M123" i="4" a="1"/>
  <c r="M123" i="4"/>
  <c r="M124" i="4" a="1"/>
  <c r="M124" i="4" s="1"/>
  <c r="M125" i="4" a="1"/>
  <c r="M125" i="4" s="1"/>
  <c r="M126" i="4" a="1"/>
  <c r="M126" i="4"/>
  <c r="M127" i="4" a="1"/>
  <c r="M127" i="4"/>
  <c r="M128" i="4" a="1"/>
  <c r="M128" i="4" s="1"/>
  <c r="M129" i="4" a="1"/>
  <c r="M129" i="4" s="1"/>
  <c r="M130" i="4" a="1"/>
  <c r="M130" i="4"/>
  <c r="M131" i="4" a="1"/>
  <c r="M131" i="4"/>
  <c r="M132" i="4" a="1"/>
  <c r="M132" i="4" s="1"/>
  <c r="M133" i="4" a="1"/>
  <c r="M133" i="4" s="1"/>
  <c r="M134" i="4" a="1"/>
  <c r="M134" i="4"/>
  <c r="M135" i="4" a="1"/>
  <c r="M135" i="4"/>
  <c r="M136" i="4" a="1"/>
  <c r="M136" i="4" s="1"/>
  <c r="M137" i="4" a="1"/>
  <c r="M137" i="4" s="1"/>
  <c r="M138" i="4" a="1"/>
  <c r="M138" i="4"/>
  <c r="M139" i="4" a="1"/>
  <c r="M139" i="4"/>
  <c r="M140" i="4" a="1"/>
  <c r="M140" i="4" s="1"/>
  <c r="M141" i="4" a="1"/>
  <c r="M141" i="4" s="1"/>
  <c r="M142" i="4" a="1"/>
  <c r="M142" i="4"/>
  <c r="M143" i="4" a="1"/>
  <c r="M143" i="4"/>
  <c r="M144" i="4" a="1"/>
  <c r="M144" i="4" s="1"/>
  <c r="M145" i="4" a="1"/>
  <c r="M145" i="4" s="1"/>
  <c r="M146" i="4" a="1"/>
  <c r="M146" i="4"/>
  <c r="M147" i="4" a="1"/>
  <c r="M147" i="4"/>
  <c r="M148" i="4" a="1"/>
  <c r="M148" i="4" s="1"/>
  <c r="M149" i="4" a="1"/>
  <c r="M149" i="4" s="1"/>
  <c r="M150" i="4" a="1"/>
  <c r="M150" i="4"/>
  <c r="M151" i="4" a="1"/>
  <c r="M151" i="4"/>
  <c r="M152" i="4" a="1"/>
  <c r="M152" i="4" s="1"/>
  <c r="M153" i="4" a="1"/>
  <c r="M153" i="4" s="1"/>
  <c r="M154" i="4" a="1"/>
  <c r="M154" i="4"/>
  <c r="M155" i="4" a="1"/>
  <c r="M155" i="4"/>
  <c r="M156" i="4" a="1"/>
  <c r="M156" i="4" s="1"/>
  <c r="M157" i="4" a="1"/>
  <c r="M157" i="4" s="1"/>
  <c r="M158" i="4" a="1"/>
  <c r="M158" i="4"/>
  <c r="M159" i="4" a="1"/>
  <c r="M159" i="4"/>
  <c r="M160" i="4" a="1"/>
  <c r="M160" i="4" s="1"/>
  <c r="M161" i="4" a="1"/>
  <c r="M161" i="4" s="1"/>
  <c r="M162" i="4" a="1"/>
  <c r="M162" i="4"/>
  <c r="M163" i="4" a="1"/>
  <c r="M163" i="4"/>
  <c r="M164" i="4" a="1"/>
  <c r="M164" i="4" s="1"/>
  <c r="M165" i="4" a="1"/>
  <c r="M165" i="4" s="1"/>
  <c r="M166" i="4" a="1"/>
  <c r="M166" i="4"/>
  <c r="M167" i="4" a="1"/>
  <c r="M167" i="4"/>
  <c r="M168" i="4" a="1"/>
  <c r="M168" i="4" s="1"/>
  <c r="M169" i="4" a="1"/>
  <c r="M169" i="4" s="1"/>
  <c r="M170" i="4" a="1"/>
  <c r="M170" i="4"/>
  <c r="M171" i="4" a="1"/>
  <c r="M171" i="4"/>
  <c r="M172" i="4" a="1"/>
  <c r="M172" i="4" s="1"/>
  <c r="M173" i="4" a="1"/>
  <c r="M173" i="4" s="1"/>
  <c r="M174" i="4" a="1"/>
  <c r="M174" i="4"/>
  <c r="M175" i="4" a="1"/>
  <c r="M175" i="4"/>
  <c r="M176" i="4" a="1"/>
  <c r="M176" i="4" s="1"/>
  <c r="M177" i="4" a="1"/>
  <c r="M177" i="4" s="1"/>
  <c r="M178" i="4" a="1"/>
  <c r="M178" i="4"/>
  <c r="M179" i="4" a="1"/>
  <c r="M179" i="4"/>
  <c r="M180" i="4" a="1"/>
  <c r="M180" i="4" s="1"/>
  <c r="M181" i="4" a="1"/>
  <c r="M181" i="4" s="1"/>
  <c r="M182" i="4" a="1"/>
  <c r="M182" i="4"/>
  <c r="M183" i="4" a="1"/>
  <c r="M183" i="4"/>
  <c r="M184" i="4" a="1"/>
  <c r="M184" i="4" s="1"/>
  <c r="M185" i="4" a="1"/>
  <c r="M185" i="4" s="1"/>
  <c r="M186" i="4" a="1"/>
  <c r="M186" i="4"/>
  <c r="M187" i="4" a="1"/>
  <c r="M187" i="4"/>
  <c r="M188" i="4" a="1"/>
  <c r="M188" i="4" s="1"/>
  <c r="M189" i="4" a="1"/>
  <c r="M189" i="4" s="1"/>
  <c r="M190" i="4" a="1"/>
  <c r="M190" i="4"/>
  <c r="M191" i="4" a="1"/>
  <c r="M191" i="4"/>
  <c r="M192" i="4" a="1"/>
  <c r="M192" i="4" s="1"/>
  <c r="M193" i="4" a="1"/>
  <c r="M193" i="4" s="1"/>
  <c r="M194" i="4" a="1"/>
  <c r="M194" i="4"/>
  <c r="M195" i="4" a="1"/>
  <c r="M195" i="4"/>
  <c r="M196" i="4" a="1"/>
  <c r="M196" i="4" s="1"/>
  <c r="M197" i="4" a="1"/>
  <c r="M197" i="4" s="1"/>
  <c r="M198" i="4" a="1"/>
  <c r="M198" i="4"/>
  <c r="M199" i="4" a="1"/>
  <c r="M199" i="4"/>
  <c r="M200" i="4" a="1"/>
  <c r="M200" i="4" s="1"/>
  <c r="M201" i="4" a="1"/>
  <c r="M201" i="4" s="1"/>
  <c r="M202" i="4" a="1"/>
  <c r="M202" i="4"/>
  <c r="M203" i="4" a="1"/>
  <c r="M203" i="4"/>
  <c r="M204" i="4" a="1"/>
  <c r="M204" i="4" s="1"/>
  <c r="M205" i="4" a="1"/>
  <c r="M205" i="4" s="1"/>
  <c r="M206" i="4" a="1"/>
  <c r="M206" i="4"/>
  <c r="M207" i="4" a="1"/>
  <c r="M207" i="4"/>
  <c r="M208" i="4" a="1"/>
  <c r="M208" i="4" s="1"/>
  <c r="M209" i="4" a="1"/>
  <c r="M209" i="4" s="1"/>
  <c r="M210" i="4" a="1"/>
  <c r="M210" i="4"/>
  <c r="M211" i="4" a="1"/>
  <c r="M211" i="4"/>
  <c r="M212" i="4" a="1"/>
  <c r="M212" i="4" s="1"/>
  <c r="M213" i="4" a="1"/>
  <c r="M213" i="4" s="1"/>
  <c r="M214" i="4" a="1"/>
  <c r="M214" i="4"/>
  <c r="M215" i="4" a="1"/>
  <c r="M215" i="4"/>
  <c r="M216" i="4" a="1"/>
  <c r="M216" i="4" s="1"/>
  <c r="M217" i="4" a="1"/>
  <c r="M217" i="4" s="1"/>
  <c r="M218" i="4" a="1"/>
  <c r="M218" i="4"/>
  <c r="M219" i="4" a="1"/>
  <c r="M219" i="4"/>
  <c r="M220" i="4" a="1"/>
  <c r="M220" i="4" s="1"/>
  <c r="M221" i="4" a="1"/>
  <c r="M221" i="4" s="1"/>
  <c r="M222" i="4" a="1"/>
  <c r="M222" i="4"/>
  <c r="M223" i="4" a="1"/>
  <c r="M223" i="4"/>
  <c r="M224" i="4" a="1"/>
  <c r="M224" i="4" s="1"/>
  <c r="M225" i="4" a="1"/>
  <c r="M225" i="4" s="1"/>
  <c r="M226" i="4" a="1"/>
  <c r="M226" i="4"/>
  <c r="M227" i="4" a="1"/>
  <c r="M227" i="4"/>
  <c r="M228" i="4" a="1"/>
  <c r="M228" i="4" s="1"/>
  <c r="M229" i="4" a="1"/>
  <c r="M229" i="4" s="1"/>
  <c r="M230" i="4" a="1"/>
  <c r="M230" i="4"/>
  <c r="M231" i="4" a="1"/>
  <c r="M231" i="4"/>
  <c r="M232" i="4" a="1"/>
  <c r="M232" i="4" s="1"/>
  <c r="M233" i="4" a="1"/>
  <c r="M233" i="4" s="1"/>
  <c r="M234" i="4" a="1"/>
  <c r="M234" i="4"/>
  <c r="M235" i="4" a="1"/>
  <c r="M235" i="4"/>
  <c r="M236" i="4" a="1"/>
  <c r="M236" i="4" s="1"/>
  <c r="M237" i="4" a="1"/>
  <c r="M237" i="4" s="1"/>
  <c r="M238" i="4" a="1"/>
  <c r="M238" i="4"/>
  <c r="M239" i="4" a="1"/>
  <c r="M239" i="4"/>
  <c r="M240" i="4" a="1"/>
  <c r="M240" i="4" s="1"/>
  <c r="M241" i="4" a="1"/>
  <c r="M241" i="4" s="1"/>
  <c r="M242" i="4" a="1"/>
  <c r="M242" i="4"/>
  <c r="M243" i="4" a="1"/>
  <c r="M243" i="4"/>
  <c r="M244" i="4" a="1"/>
  <c r="M244" i="4" s="1"/>
  <c r="M245" i="4" a="1"/>
  <c r="M245" i="4" s="1"/>
  <c r="M246" i="4" a="1"/>
  <c r="M246" i="4"/>
  <c r="M247" i="4" a="1"/>
  <c r="M247" i="4"/>
  <c r="M248" i="4" a="1"/>
  <c r="M248" i="4" s="1"/>
  <c r="M249" i="4" a="1"/>
  <c r="M249" i="4" s="1"/>
  <c r="M250" i="4" a="1"/>
  <c r="M250" i="4"/>
  <c r="M251" i="4" a="1"/>
  <c r="M251" i="4"/>
  <c r="M252" i="4" a="1"/>
  <c r="M252" i="4" s="1"/>
  <c r="M253" i="4" a="1"/>
  <c r="M253" i="4" s="1"/>
  <c r="M254" i="4" a="1"/>
  <c r="M254" i="4"/>
  <c r="M255" i="4" a="1"/>
  <c r="M255" i="4"/>
  <c r="M256" i="4" a="1"/>
  <c r="M256" i="4" s="1"/>
  <c r="M257" i="4" a="1"/>
  <c r="M257" i="4" s="1"/>
  <c r="M258" i="4" a="1"/>
  <c r="M258" i="4"/>
  <c r="M259" i="4" a="1"/>
  <c r="M259" i="4"/>
  <c r="M260" i="4" a="1"/>
  <c r="M260" i="4" s="1"/>
  <c r="M261" i="4" a="1"/>
  <c r="M261" i="4" s="1"/>
  <c r="M262" i="4" a="1"/>
  <c r="M262" i="4"/>
  <c r="M263" i="4" a="1"/>
  <c r="M263" i="4"/>
  <c r="M264" i="4" a="1"/>
  <c r="M264" i="4" s="1"/>
  <c r="M265" i="4" a="1"/>
  <c r="M265" i="4" s="1"/>
  <c r="M266" i="4" a="1"/>
  <c r="M266" i="4"/>
  <c r="M267" i="4" a="1"/>
  <c r="M267" i="4"/>
  <c r="M268" i="4" a="1"/>
  <c r="M268" i="4" s="1"/>
  <c r="M269" i="4" a="1"/>
  <c r="M269" i="4" s="1"/>
  <c r="M270" i="4" a="1"/>
  <c r="M270" i="4"/>
  <c r="M271" i="4" a="1"/>
  <c r="M271" i="4"/>
  <c r="M272" i="4" a="1"/>
  <c r="M272" i="4" s="1"/>
  <c r="M273" i="4" a="1"/>
  <c r="M273" i="4" s="1"/>
  <c r="M274" i="4" a="1"/>
  <c r="M274" i="4"/>
  <c r="M275" i="4" a="1"/>
  <c r="M275" i="4"/>
  <c r="M276" i="4" a="1"/>
  <c r="M276" i="4" s="1"/>
  <c r="M277" i="4" a="1"/>
  <c r="M277" i="4" s="1"/>
  <c r="M278" i="4" a="1"/>
  <c r="M278" i="4"/>
  <c r="M279" i="4" a="1"/>
  <c r="M279" i="4"/>
  <c r="M280" i="4" a="1"/>
  <c r="M280" i="4" s="1"/>
  <c r="M281" i="4" a="1"/>
  <c r="M281" i="4" s="1"/>
  <c r="M282" i="4" a="1"/>
  <c r="M282" i="4"/>
  <c r="M283" i="4" a="1"/>
  <c r="M283" i="4"/>
  <c r="M284" i="4" a="1"/>
  <c r="M284" i="4" s="1"/>
  <c r="M285" i="4" a="1"/>
  <c r="M285" i="4" s="1"/>
  <c r="M286" i="4" a="1"/>
  <c r="M286" i="4"/>
  <c r="M287" i="4" a="1"/>
  <c r="M287" i="4"/>
  <c r="M288" i="4" a="1"/>
  <c r="M288" i="4" s="1"/>
  <c r="M289" i="4" a="1"/>
  <c r="M289" i="4" s="1"/>
  <c r="M290" i="4" a="1"/>
  <c r="M290" i="4"/>
  <c r="M291" i="4" a="1"/>
  <c r="M291" i="4"/>
  <c r="M292" i="4" a="1"/>
  <c r="M292" i="4" s="1"/>
  <c r="M293" i="4" a="1"/>
  <c r="M293" i="4" s="1"/>
  <c r="M294" i="4" a="1"/>
  <c r="M294" i="4"/>
  <c r="M295" i="4" a="1"/>
  <c r="M295" i="4"/>
  <c r="M296" i="4" a="1"/>
  <c r="M296" i="4" s="1"/>
  <c r="M297" i="4" a="1"/>
  <c r="M297" i="4" s="1"/>
  <c r="M298" i="4" a="1"/>
  <c r="M298" i="4"/>
  <c r="M299" i="4" a="1"/>
  <c r="M299" i="4"/>
  <c r="M300" i="4" a="1"/>
  <c r="M300" i="4" s="1"/>
  <c r="M301" i="4" a="1"/>
  <c r="M301" i="4" s="1"/>
  <c r="M302" i="4" a="1"/>
  <c r="M302" i="4"/>
  <c r="M303" i="4" a="1"/>
  <c r="M303" i="4"/>
  <c r="M304" i="4" a="1"/>
  <c r="M304" i="4" s="1"/>
  <c r="M305" i="4" a="1"/>
  <c r="M305" i="4" s="1"/>
  <c r="M306" i="4" a="1"/>
  <c r="M306" i="4"/>
  <c r="M307" i="4" a="1"/>
  <c r="M307" i="4"/>
  <c r="M308" i="4" a="1"/>
  <c r="M308" i="4" s="1"/>
  <c r="M309" i="4" a="1"/>
  <c r="M309" i="4" s="1"/>
  <c r="M310" i="4" a="1"/>
  <c r="M310" i="4"/>
  <c r="M311" i="4" a="1"/>
  <c r="M311" i="4"/>
  <c r="M312" i="4" a="1"/>
  <c r="M312" i="4" s="1"/>
  <c r="M313" i="4" a="1"/>
  <c r="M313" i="4" s="1"/>
  <c r="M314" i="4" a="1"/>
  <c r="M314" i="4"/>
  <c r="M315" i="4" a="1"/>
  <c r="M315" i="4" s="1"/>
  <c r="M316" i="4" a="1"/>
  <c r="M316" i="4" s="1"/>
  <c r="M317" i="4" a="1"/>
  <c r="M317" i="4" s="1"/>
  <c r="M318" i="4" a="1"/>
  <c r="M318" i="4"/>
  <c r="M319" i="4" a="1"/>
  <c r="M319" i="4"/>
  <c r="M320" i="4" a="1"/>
  <c r="M320" i="4" s="1"/>
  <c r="M321" i="4" a="1"/>
  <c r="M321" i="4" s="1"/>
  <c r="M322" i="4" a="1"/>
  <c r="M322" i="4"/>
  <c r="M323" i="4" a="1"/>
  <c r="M323" i="4" s="1"/>
  <c r="M324" i="4" a="1"/>
  <c r="M324" i="4" s="1"/>
  <c r="M325" i="4" a="1"/>
  <c r="M325" i="4" s="1"/>
  <c r="M326" i="4" a="1"/>
  <c r="M326" i="4" s="1"/>
  <c r="M327" i="4" a="1"/>
  <c r="M327" i="4"/>
  <c r="M328" i="4" a="1"/>
  <c r="M328" i="4" s="1"/>
  <c r="M329" i="4" a="1"/>
  <c r="M329" i="4" s="1"/>
  <c r="M330" i="4" a="1"/>
  <c r="M330" i="4" s="1"/>
  <c r="M331" i="4" a="1"/>
  <c r="M331" i="4" s="1"/>
  <c r="M332" i="4" a="1"/>
  <c r="M332" i="4" s="1"/>
  <c r="M333" i="4" a="1"/>
  <c r="M333" i="4" s="1"/>
  <c r="M334" i="4" a="1"/>
  <c r="M334" i="4" s="1"/>
  <c r="M335" i="4" a="1"/>
  <c r="M335" i="4" s="1"/>
  <c r="M336" i="4" a="1"/>
  <c r="M336" i="4" s="1"/>
  <c r="M337" i="4" a="1"/>
  <c r="M337" i="4" s="1"/>
  <c r="M338" i="4" a="1"/>
  <c r="M338" i="4"/>
  <c r="M339" i="4" a="1"/>
  <c r="M339" i="4" s="1"/>
  <c r="M340" i="4" a="1"/>
  <c r="M340" i="4" s="1"/>
  <c r="M341" i="4" a="1"/>
  <c r="M341" i="4"/>
  <c r="M342" i="4" a="1"/>
  <c r="M342" i="4"/>
  <c r="M343" i="4" a="1"/>
  <c r="M343" i="4"/>
  <c r="M344" i="4" a="1"/>
  <c r="M344" i="4"/>
  <c r="M345" i="4" a="1"/>
  <c r="M345" i="4"/>
  <c r="M346" i="4" a="1"/>
  <c r="M346" i="4"/>
  <c r="M347" i="4" a="1"/>
  <c r="M347" i="4"/>
  <c r="M348" i="4" a="1"/>
  <c r="M348" i="4"/>
  <c r="M349" i="4" a="1"/>
  <c r="M349" i="4"/>
  <c r="U4" i="4"/>
  <c r="U5" i="4"/>
  <c r="U6" i="4"/>
  <c r="U7" i="4"/>
  <c r="U8" i="4"/>
  <c r="U9" i="4"/>
  <c r="U10" i="4"/>
  <c r="U11" i="4"/>
  <c r="U12" i="4"/>
  <c r="U13" i="4"/>
  <c r="U14" i="4"/>
  <c r="U15" i="4"/>
  <c r="U16" i="4"/>
  <c r="U17" i="4"/>
  <c r="U18" i="4"/>
  <c r="U19" i="4"/>
  <c r="U20" i="4"/>
  <c r="U21" i="4"/>
  <c r="U22" i="4"/>
  <c r="U23" i="4"/>
  <c r="U24" i="4"/>
  <c r="U25" i="4"/>
  <c r="U26" i="4"/>
  <c r="U27" i="4"/>
  <c r="U28" i="4"/>
  <c r="U29" i="4"/>
  <c r="U30" i="4"/>
  <c r="U31" i="4"/>
  <c r="U32" i="4"/>
  <c r="U33" i="4"/>
  <c r="U34" i="4"/>
  <c r="U35" i="4"/>
  <c r="U36" i="4"/>
  <c r="U37" i="4"/>
  <c r="U38" i="4"/>
  <c r="U39" i="4"/>
  <c r="U40" i="4"/>
  <c r="U41" i="4"/>
  <c r="U42" i="4"/>
  <c r="U43" i="4"/>
  <c r="U44" i="4"/>
  <c r="U45" i="4"/>
  <c r="U46" i="4"/>
  <c r="U47" i="4"/>
  <c r="U48" i="4"/>
  <c r="U49" i="4"/>
  <c r="U50" i="4"/>
  <c r="U51" i="4"/>
  <c r="U52" i="4"/>
  <c r="U53" i="4"/>
  <c r="U54" i="4"/>
  <c r="U55" i="4"/>
  <c r="U56" i="4"/>
  <c r="U57" i="4"/>
  <c r="U58" i="4"/>
  <c r="U59" i="4"/>
  <c r="U60" i="4"/>
  <c r="U61" i="4"/>
  <c r="U62" i="4"/>
  <c r="U63" i="4"/>
  <c r="U64" i="4"/>
  <c r="U65" i="4"/>
  <c r="U66" i="4"/>
  <c r="U67" i="4"/>
  <c r="U68" i="4"/>
  <c r="U69" i="4"/>
  <c r="U70" i="4"/>
  <c r="U71" i="4"/>
  <c r="U72" i="4"/>
  <c r="U73" i="4"/>
  <c r="U74" i="4"/>
  <c r="U75" i="4"/>
  <c r="U76" i="4"/>
  <c r="U77" i="4"/>
  <c r="U78" i="4"/>
  <c r="U79" i="4"/>
  <c r="U80" i="4"/>
  <c r="U81" i="4"/>
  <c r="U82" i="4"/>
  <c r="U83" i="4"/>
  <c r="U84" i="4"/>
  <c r="U85" i="4"/>
  <c r="U86" i="4"/>
  <c r="U87" i="4"/>
  <c r="U88" i="4"/>
  <c r="U89" i="4"/>
  <c r="U90" i="4"/>
  <c r="U91" i="4"/>
  <c r="U92" i="4"/>
  <c r="U93" i="4"/>
  <c r="U94" i="4"/>
  <c r="U95" i="4"/>
  <c r="U96" i="4"/>
  <c r="U97" i="4"/>
  <c r="U98" i="4"/>
  <c r="U99" i="4"/>
  <c r="U100" i="4"/>
  <c r="U101" i="4"/>
  <c r="U102" i="4"/>
  <c r="U103" i="4"/>
  <c r="U104" i="4"/>
  <c r="U105" i="4"/>
  <c r="U106" i="4"/>
  <c r="U107" i="4"/>
  <c r="U108" i="4"/>
  <c r="U109" i="4"/>
  <c r="U110" i="4"/>
  <c r="U111" i="4"/>
  <c r="U112" i="4"/>
  <c r="U113" i="4"/>
  <c r="U114" i="4"/>
  <c r="U115" i="4"/>
  <c r="U116" i="4"/>
  <c r="U117" i="4"/>
  <c r="U118" i="4"/>
  <c r="U119" i="4"/>
  <c r="U120" i="4"/>
  <c r="U121" i="4"/>
  <c r="U122" i="4"/>
  <c r="U123" i="4"/>
  <c r="U124" i="4"/>
  <c r="U125" i="4"/>
  <c r="U126" i="4"/>
  <c r="U127" i="4"/>
  <c r="U128" i="4"/>
  <c r="U129" i="4"/>
  <c r="U130" i="4"/>
  <c r="U131" i="4"/>
  <c r="U132" i="4"/>
  <c r="U133" i="4"/>
  <c r="U134" i="4"/>
  <c r="U135" i="4"/>
  <c r="U136" i="4"/>
  <c r="U137" i="4"/>
  <c r="U138" i="4"/>
  <c r="U139" i="4"/>
  <c r="U140" i="4"/>
  <c r="U141" i="4"/>
  <c r="U142" i="4"/>
  <c r="U143" i="4"/>
  <c r="U144" i="4"/>
  <c r="U145" i="4"/>
  <c r="U146" i="4"/>
  <c r="U147" i="4"/>
  <c r="U148" i="4"/>
  <c r="U149" i="4"/>
  <c r="U150" i="4"/>
  <c r="U151" i="4"/>
  <c r="U152" i="4"/>
  <c r="U153" i="4"/>
  <c r="U154" i="4"/>
  <c r="U155" i="4"/>
  <c r="U156" i="4"/>
  <c r="U157" i="4"/>
  <c r="U158" i="4"/>
  <c r="U159" i="4"/>
  <c r="U160" i="4"/>
  <c r="U161" i="4"/>
  <c r="U162" i="4"/>
  <c r="U163" i="4"/>
  <c r="U164" i="4"/>
  <c r="U165" i="4"/>
  <c r="U166" i="4"/>
  <c r="U167" i="4"/>
  <c r="U168" i="4"/>
  <c r="U169" i="4"/>
  <c r="U170" i="4"/>
  <c r="U171" i="4"/>
  <c r="U172" i="4"/>
  <c r="U173" i="4"/>
  <c r="U174" i="4"/>
  <c r="U175" i="4"/>
  <c r="U176" i="4"/>
  <c r="U177" i="4"/>
  <c r="U178" i="4"/>
  <c r="U179" i="4"/>
  <c r="U180" i="4"/>
  <c r="U181" i="4"/>
  <c r="U182" i="4"/>
  <c r="U183" i="4"/>
  <c r="U184" i="4"/>
  <c r="U185" i="4"/>
  <c r="U186" i="4"/>
  <c r="U187" i="4"/>
  <c r="U188" i="4"/>
  <c r="U189" i="4"/>
  <c r="U190" i="4"/>
  <c r="U191" i="4"/>
  <c r="U192" i="4"/>
  <c r="U193" i="4"/>
  <c r="U194" i="4"/>
  <c r="U195" i="4"/>
  <c r="U196" i="4"/>
  <c r="U197" i="4"/>
  <c r="U198" i="4"/>
  <c r="U199" i="4"/>
  <c r="U200" i="4"/>
  <c r="U201" i="4"/>
  <c r="U202" i="4"/>
  <c r="U203" i="4"/>
  <c r="U204" i="4"/>
  <c r="U205" i="4"/>
  <c r="U206" i="4"/>
  <c r="U207" i="4"/>
  <c r="U208" i="4"/>
  <c r="U209" i="4"/>
  <c r="U210" i="4"/>
  <c r="U211" i="4"/>
  <c r="U212" i="4"/>
  <c r="U213" i="4"/>
  <c r="U214" i="4"/>
  <c r="U215" i="4"/>
  <c r="U216" i="4"/>
  <c r="U217" i="4"/>
  <c r="U218" i="4"/>
  <c r="U219" i="4"/>
  <c r="U220" i="4"/>
  <c r="U221" i="4"/>
  <c r="U222" i="4"/>
  <c r="U223" i="4"/>
  <c r="U224" i="4"/>
  <c r="U225" i="4"/>
  <c r="U226" i="4"/>
  <c r="U227" i="4"/>
  <c r="U228" i="4"/>
  <c r="U229" i="4"/>
  <c r="U230" i="4"/>
  <c r="U231" i="4"/>
  <c r="U232" i="4"/>
  <c r="U233" i="4"/>
  <c r="U234" i="4"/>
  <c r="U235" i="4"/>
  <c r="U236" i="4"/>
  <c r="U237" i="4"/>
  <c r="U238" i="4"/>
  <c r="U239" i="4"/>
  <c r="U240" i="4"/>
  <c r="U241" i="4"/>
  <c r="U242" i="4"/>
  <c r="U243" i="4"/>
  <c r="U244" i="4"/>
  <c r="U245" i="4"/>
  <c r="U246" i="4"/>
  <c r="U247" i="4"/>
  <c r="U248" i="4"/>
  <c r="U249" i="4"/>
  <c r="U250" i="4"/>
  <c r="U251" i="4"/>
  <c r="U252" i="4"/>
  <c r="U253" i="4"/>
  <c r="U254" i="4"/>
  <c r="U255" i="4"/>
  <c r="U256" i="4"/>
  <c r="U257" i="4"/>
  <c r="U258" i="4"/>
  <c r="U259" i="4"/>
  <c r="U260" i="4"/>
  <c r="U261" i="4"/>
  <c r="U262" i="4"/>
  <c r="U263" i="4"/>
  <c r="U264" i="4"/>
  <c r="U265" i="4"/>
  <c r="U266" i="4"/>
  <c r="U267" i="4"/>
  <c r="U268" i="4"/>
  <c r="U269" i="4"/>
  <c r="U270" i="4"/>
  <c r="U271" i="4"/>
  <c r="U272" i="4"/>
  <c r="U273" i="4"/>
  <c r="U274" i="4"/>
  <c r="U275" i="4"/>
  <c r="U276" i="4"/>
  <c r="U277" i="4"/>
  <c r="U278" i="4"/>
  <c r="U279" i="4"/>
  <c r="U280" i="4"/>
  <c r="U281" i="4"/>
  <c r="U282" i="4"/>
  <c r="U283" i="4"/>
  <c r="U284" i="4"/>
  <c r="U285" i="4"/>
  <c r="U286" i="4"/>
  <c r="U287" i="4"/>
  <c r="U288" i="4"/>
  <c r="U289" i="4"/>
  <c r="U290" i="4"/>
  <c r="U291" i="4"/>
  <c r="U292" i="4"/>
  <c r="U293" i="4"/>
  <c r="U294" i="4"/>
  <c r="U295" i="4"/>
  <c r="U296" i="4"/>
  <c r="U297" i="4"/>
  <c r="U298" i="4"/>
  <c r="U299" i="4"/>
  <c r="U300" i="4"/>
  <c r="U301" i="4"/>
  <c r="U302" i="4"/>
  <c r="U303" i="4"/>
  <c r="U304" i="4"/>
  <c r="U305" i="4"/>
  <c r="U306" i="4"/>
  <c r="U307" i="4"/>
  <c r="U308" i="4"/>
  <c r="U309" i="4"/>
  <c r="U310" i="4"/>
  <c r="U311" i="4"/>
  <c r="U312" i="4"/>
  <c r="U313" i="4"/>
  <c r="U314" i="4"/>
  <c r="U315" i="4"/>
  <c r="U316" i="4"/>
  <c r="U317" i="4"/>
  <c r="U318" i="4"/>
  <c r="U319" i="4"/>
  <c r="U320" i="4"/>
  <c r="U321" i="4"/>
  <c r="U322" i="4"/>
  <c r="U323" i="4"/>
  <c r="U324" i="4"/>
  <c r="U325" i="4"/>
  <c r="U326" i="4"/>
  <c r="U327" i="4"/>
  <c r="U328" i="4"/>
  <c r="U329" i="4"/>
  <c r="U330" i="4"/>
  <c r="U331" i="4"/>
  <c r="U332" i="4"/>
  <c r="U333" i="4"/>
  <c r="U334" i="4"/>
  <c r="U335" i="4"/>
  <c r="U336" i="4"/>
  <c r="U337" i="4"/>
  <c r="U338" i="4"/>
  <c r="U339" i="4"/>
  <c r="U340" i="4"/>
  <c r="U341" i="4"/>
  <c r="U342" i="4"/>
  <c r="U343" i="4"/>
  <c r="U344" i="4"/>
  <c r="U345" i="4"/>
  <c r="U346" i="4"/>
  <c r="U347" i="4"/>
  <c r="U348" i="4"/>
  <c r="U349" i="4"/>
  <c r="T4" i="4"/>
  <c r="T5" i="4"/>
  <c r="T6" i="4"/>
  <c r="T7" i="4"/>
  <c r="T8" i="4"/>
  <c r="T9" i="4"/>
  <c r="T10" i="4"/>
  <c r="T11" i="4"/>
  <c r="T12" i="4"/>
  <c r="T13" i="4"/>
  <c r="T14" i="4"/>
  <c r="T15" i="4"/>
  <c r="T16" i="4"/>
  <c r="T17" i="4"/>
  <c r="T18" i="4"/>
  <c r="T19" i="4"/>
  <c r="T20" i="4"/>
  <c r="T21" i="4"/>
  <c r="T22" i="4"/>
  <c r="T23" i="4"/>
  <c r="T24" i="4"/>
  <c r="T25" i="4"/>
  <c r="T26" i="4"/>
  <c r="T27" i="4"/>
  <c r="T28" i="4"/>
  <c r="T29" i="4"/>
  <c r="T30" i="4"/>
  <c r="T31" i="4"/>
  <c r="T32" i="4"/>
  <c r="T33" i="4"/>
  <c r="T34" i="4"/>
  <c r="T35" i="4"/>
  <c r="T36" i="4"/>
  <c r="T37" i="4"/>
  <c r="T38" i="4"/>
  <c r="T39" i="4"/>
  <c r="T40" i="4"/>
  <c r="T41" i="4"/>
  <c r="T42" i="4"/>
  <c r="T43" i="4"/>
  <c r="T44" i="4"/>
  <c r="T45" i="4"/>
  <c r="T46" i="4"/>
  <c r="T47" i="4"/>
  <c r="T48" i="4"/>
  <c r="T49" i="4"/>
  <c r="T50" i="4"/>
  <c r="T51" i="4"/>
  <c r="T52" i="4"/>
  <c r="T53" i="4"/>
  <c r="T54" i="4"/>
  <c r="T55" i="4"/>
  <c r="T56" i="4"/>
  <c r="T57" i="4"/>
  <c r="T58" i="4"/>
  <c r="T59" i="4"/>
  <c r="T60" i="4"/>
  <c r="T61" i="4"/>
  <c r="T62" i="4"/>
  <c r="T63" i="4"/>
  <c r="T64" i="4"/>
  <c r="T65" i="4"/>
  <c r="T66" i="4"/>
  <c r="T67" i="4"/>
  <c r="T68" i="4"/>
  <c r="T69" i="4"/>
  <c r="T70" i="4"/>
  <c r="T71" i="4"/>
  <c r="T72" i="4"/>
  <c r="T73" i="4"/>
  <c r="T74" i="4"/>
  <c r="T75" i="4"/>
  <c r="T76" i="4"/>
  <c r="T77" i="4"/>
  <c r="T78" i="4"/>
  <c r="T79" i="4"/>
  <c r="T80" i="4"/>
  <c r="T81" i="4"/>
  <c r="T82" i="4"/>
  <c r="T83" i="4"/>
  <c r="T84" i="4"/>
  <c r="T85" i="4"/>
  <c r="T86" i="4"/>
  <c r="T87" i="4"/>
  <c r="T88" i="4"/>
  <c r="T89" i="4"/>
  <c r="T90" i="4"/>
  <c r="T91" i="4"/>
  <c r="T92" i="4"/>
  <c r="T93" i="4"/>
  <c r="T94" i="4"/>
  <c r="T95" i="4"/>
  <c r="T96" i="4"/>
  <c r="T97" i="4"/>
  <c r="T98" i="4"/>
  <c r="T99" i="4"/>
  <c r="T100" i="4"/>
  <c r="T101" i="4"/>
  <c r="T102" i="4"/>
  <c r="T103" i="4"/>
  <c r="T104" i="4"/>
  <c r="T105" i="4"/>
  <c r="T106" i="4"/>
  <c r="T107" i="4"/>
  <c r="T108" i="4"/>
  <c r="T109" i="4"/>
  <c r="T110" i="4"/>
  <c r="T111" i="4"/>
  <c r="T112" i="4"/>
  <c r="T113" i="4"/>
  <c r="T114" i="4"/>
  <c r="T115" i="4"/>
  <c r="T116" i="4"/>
  <c r="T117" i="4"/>
  <c r="T118" i="4"/>
  <c r="T119" i="4"/>
  <c r="T120" i="4"/>
  <c r="T121" i="4"/>
  <c r="T122" i="4"/>
  <c r="T123" i="4"/>
  <c r="T124" i="4"/>
  <c r="T125" i="4"/>
  <c r="T126" i="4"/>
  <c r="T127" i="4"/>
  <c r="T128" i="4"/>
  <c r="T129" i="4"/>
  <c r="T130" i="4"/>
  <c r="T131" i="4"/>
  <c r="T132" i="4"/>
  <c r="T133" i="4"/>
  <c r="T134" i="4"/>
  <c r="T135" i="4"/>
  <c r="T136" i="4"/>
  <c r="T137" i="4"/>
  <c r="T138" i="4"/>
  <c r="T139" i="4"/>
  <c r="T140" i="4"/>
  <c r="T141" i="4"/>
  <c r="T142" i="4"/>
  <c r="T143" i="4"/>
  <c r="T144" i="4"/>
  <c r="T145" i="4"/>
  <c r="T146" i="4"/>
  <c r="T147" i="4"/>
  <c r="T148" i="4"/>
  <c r="T149" i="4"/>
  <c r="T150" i="4"/>
  <c r="T151" i="4"/>
  <c r="T152" i="4"/>
  <c r="T153" i="4"/>
  <c r="T154" i="4"/>
  <c r="T155" i="4"/>
  <c r="T156" i="4"/>
  <c r="T157" i="4"/>
  <c r="T158" i="4"/>
  <c r="T159" i="4"/>
  <c r="T160" i="4"/>
  <c r="T161" i="4"/>
  <c r="T162" i="4"/>
  <c r="T163" i="4"/>
  <c r="T164" i="4"/>
  <c r="T165" i="4"/>
  <c r="T166" i="4"/>
  <c r="T167" i="4"/>
  <c r="T168" i="4"/>
  <c r="T169" i="4"/>
  <c r="T170" i="4"/>
  <c r="T171" i="4"/>
  <c r="T172" i="4"/>
  <c r="T173" i="4"/>
  <c r="T174" i="4"/>
  <c r="T175" i="4"/>
  <c r="T176" i="4"/>
  <c r="T177" i="4"/>
  <c r="T178" i="4"/>
  <c r="T179" i="4"/>
  <c r="T180" i="4"/>
  <c r="T181" i="4"/>
  <c r="T182" i="4"/>
  <c r="T183" i="4"/>
  <c r="T184" i="4"/>
  <c r="T185" i="4"/>
  <c r="T186" i="4"/>
  <c r="T187" i="4"/>
  <c r="T188" i="4"/>
  <c r="T189" i="4"/>
  <c r="T190" i="4"/>
  <c r="T191" i="4"/>
  <c r="T192" i="4"/>
  <c r="T193" i="4"/>
  <c r="T194" i="4"/>
  <c r="T195" i="4"/>
  <c r="T196" i="4"/>
  <c r="T197" i="4"/>
  <c r="T198" i="4"/>
  <c r="T199" i="4"/>
  <c r="T200" i="4"/>
  <c r="T201" i="4"/>
  <c r="T202" i="4"/>
  <c r="T203" i="4"/>
  <c r="T204" i="4"/>
  <c r="T205" i="4"/>
  <c r="T206" i="4"/>
  <c r="T207" i="4"/>
  <c r="T208" i="4"/>
  <c r="T209" i="4"/>
  <c r="T210" i="4"/>
  <c r="T211" i="4"/>
  <c r="T212" i="4"/>
  <c r="T213" i="4"/>
  <c r="T214" i="4"/>
  <c r="T215" i="4"/>
  <c r="T216" i="4"/>
  <c r="T217" i="4"/>
  <c r="T218" i="4"/>
  <c r="T219" i="4"/>
  <c r="T220" i="4"/>
  <c r="T221" i="4"/>
  <c r="T222" i="4"/>
  <c r="T223" i="4"/>
  <c r="T224" i="4"/>
  <c r="T225" i="4"/>
  <c r="T226" i="4"/>
  <c r="T227" i="4"/>
  <c r="T228" i="4"/>
  <c r="T229" i="4"/>
  <c r="T230" i="4"/>
  <c r="T231" i="4"/>
  <c r="T232" i="4"/>
  <c r="T233" i="4"/>
  <c r="T234" i="4"/>
  <c r="T235" i="4"/>
  <c r="T236" i="4"/>
  <c r="T237" i="4"/>
  <c r="T238" i="4"/>
  <c r="T239" i="4"/>
  <c r="T240" i="4"/>
  <c r="T241" i="4"/>
  <c r="T242" i="4"/>
  <c r="T243" i="4"/>
  <c r="T244" i="4"/>
  <c r="T245" i="4"/>
  <c r="T246" i="4"/>
  <c r="T247" i="4"/>
  <c r="T248" i="4"/>
  <c r="T249" i="4"/>
  <c r="T250" i="4"/>
  <c r="T251" i="4"/>
  <c r="T252" i="4"/>
  <c r="T253" i="4"/>
  <c r="T254" i="4"/>
  <c r="T255" i="4"/>
  <c r="T256" i="4"/>
  <c r="T257" i="4"/>
  <c r="T258" i="4"/>
  <c r="T259" i="4"/>
  <c r="T260" i="4"/>
  <c r="T261" i="4"/>
  <c r="T262" i="4"/>
  <c r="T263" i="4"/>
  <c r="T264" i="4"/>
  <c r="T265" i="4"/>
  <c r="T266" i="4"/>
  <c r="T267" i="4"/>
  <c r="T268" i="4"/>
  <c r="T269" i="4"/>
  <c r="T270" i="4"/>
  <c r="T271" i="4"/>
  <c r="T272" i="4"/>
  <c r="T273" i="4"/>
  <c r="T274" i="4"/>
  <c r="T275" i="4"/>
  <c r="T276" i="4"/>
  <c r="T277" i="4"/>
  <c r="T278" i="4"/>
  <c r="T279" i="4"/>
  <c r="T280" i="4"/>
  <c r="T281" i="4"/>
  <c r="T282" i="4"/>
  <c r="T283" i="4"/>
  <c r="T284" i="4"/>
  <c r="T285" i="4"/>
  <c r="T286" i="4"/>
  <c r="T287" i="4"/>
  <c r="T288" i="4"/>
  <c r="T289" i="4"/>
  <c r="T290" i="4"/>
  <c r="T291" i="4"/>
  <c r="T292" i="4"/>
  <c r="T293" i="4"/>
  <c r="T294" i="4"/>
  <c r="T295" i="4"/>
  <c r="T296" i="4"/>
  <c r="T297" i="4"/>
  <c r="T298" i="4"/>
  <c r="T299" i="4"/>
  <c r="T300" i="4"/>
  <c r="T301" i="4"/>
  <c r="T302" i="4"/>
  <c r="T303" i="4"/>
  <c r="T304" i="4"/>
  <c r="T305" i="4"/>
  <c r="T306" i="4"/>
  <c r="T307" i="4"/>
  <c r="T308" i="4"/>
  <c r="T309" i="4"/>
  <c r="T310" i="4"/>
  <c r="T311" i="4"/>
  <c r="T312" i="4"/>
  <c r="T313" i="4"/>
  <c r="T314" i="4"/>
  <c r="T315" i="4"/>
  <c r="T316" i="4"/>
  <c r="T317" i="4"/>
  <c r="T318" i="4"/>
  <c r="T319" i="4"/>
  <c r="T320" i="4"/>
  <c r="T321" i="4"/>
  <c r="T322" i="4"/>
  <c r="T323" i="4"/>
  <c r="T324" i="4"/>
  <c r="T325" i="4"/>
  <c r="T326" i="4"/>
  <c r="T327" i="4"/>
  <c r="T328" i="4"/>
  <c r="T329" i="4"/>
  <c r="T330" i="4"/>
  <c r="T331" i="4"/>
  <c r="T332" i="4"/>
  <c r="T333" i="4"/>
  <c r="T334" i="4"/>
  <c r="T335" i="4"/>
  <c r="T336" i="4"/>
  <c r="T337" i="4"/>
  <c r="T338" i="4"/>
  <c r="T339" i="4"/>
  <c r="T340" i="4"/>
  <c r="T341" i="4"/>
  <c r="T342" i="4"/>
  <c r="T343" i="4"/>
  <c r="T344" i="4"/>
  <c r="T345" i="4"/>
  <c r="T346" i="4"/>
  <c r="T347" i="4"/>
  <c r="T348" i="4"/>
  <c r="T349" i="4"/>
  <c r="S4" i="4"/>
  <c r="S5" i="4"/>
  <c r="S6" i="4"/>
  <c r="S7" i="4"/>
  <c r="S8" i="4"/>
  <c r="S9" i="4"/>
  <c r="S10" i="4"/>
  <c r="S11" i="4"/>
  <c r="S12" i="4"/>
  <c r="S13" i="4"/>
  <c r="S14" i="4"/>
  <c r="S15" i="4"/>
  <c r="S16" i="4"/>
  <c r="S17" i="4"/>
  <c r="S18" i="4"/>
  <c r="S19" i="4"/>
  <c r="S20" i="4"/>
  <c r="S21" i="4"/>
  <c r="S22" i="4"/>
  <c r="S23" i="4"/>
  <c r="S24" i="4"/>
  <c r="S25" i="4"/>
  <c r="S26" i="4"/>
  <c r="S27" i="4"/>
  <c r="S28" i="4"/>
  <c r="S29" i="4"/>
  <c r="S30" i="4"/>
  <c r="S31" i="4"/>
  <c r="S32" i="4"/>
  <c r="S33" i="4"/>
  <c r="S34" i="4"/>
  <c r="S35" i="4"/>
  <c r="S36" i="4"/>
  <c r="S37" i="4"/>
  <c r="S38" i="4"/>
  <c r="S39" i="4"/>
  <c r="S40" i="4"/>
  <c r="S41" i="4"/>
  <c r="S42" i="4"/>
  <c r="S43" i="4"/>
  <c r="S44" i="4"/>
  <c r="S45" i="4"/>
  <c r="S46" i="4"/>
  <c r="S47" i="4"/>
  <c r="S48" i="4"/>
  <c r="S49" i="4"/>
  <c r="S50" i="4"/>
  <c r="S51" i="4"/>
  <c r="S52" i="4"/>
  <c r="S53" i="4"/>
  <c r="S54" i="4"/>
  <c r="S55" i="4"/>
  <c r="S56" i="4"/>
  <c r="S57" i="4"/>
  <c r="S58" i="4"/>
  <c r="S59" i="4"/>
  <c r="S60" i="4"/>
  <c r="S61" i="4"/>
  <c r="S62" i="4"/>
  <c r="S63" i="4"/>
  <c r="S64" i="4"/>
  <c r="S65" i="4"/>
  <c r="S66" i="4"/>
  <c r="S67" i="4"/>
  <c r="S68" i="4"/>
  <c r="S69" i="4"/>
  <c r="S70" i="4"/>
  <c r="S71" i="4"/>
  <c r="S72" i="4"/>
  <c r="S73" i="4"/>
  <c r="S74" i="4"/>
  <c r="S75" i="4"/>
  <c r="S76" i="4"/>
  <c r="S77" i="4"/>
  <c r="S78" i="4"/>
  <c r="S79" i="4"/>
  <c r="S80" i="4"/>
  <c r="S81" i="4"/>
  <c r="S82" i="4"/>
  <c r="S83" i="4"/>
  <c r="S84" i="4"/>
  <c r="S85" i="4"/>
  <c r="S86" i="4"/>
  <c r="S87" i="4"/>
  <c r="S88" i="4"/>
  <c r="S89" i="4"/>
  <c r="S90" i="4"/>
  <c r="S91" i="4"/>
  <c r="S92" i="4"/>
  <c r="S93" i="4"/>
  <c r="S94" i="4"/>
  <c r="S95" i="4"/>
  <c r="S96" i="4"/>
  <c r="S97" i="4"/>
  <c r="S98" i="4"/>
  <c r="S99" i="4"/>
  <c r="S100" i="4"/>
  <c r="S101" i="4"/>
  <c r="S102" i="4"/>
  <c r="S103" i="4"/>
  <c r="S104" i="4"/>
  <c r="S105" i="4"/>
  <c r="S106" i="4"/>
  <c r="S107" i="4"/>
  <c r="S108" i="4"/>
  <c r="S109" i="4"/>
  <c r="S110" i="4"/>
  <c r="S111" i="4"/>
  <c r="S112" i="4"/>
  <c r="S113" i="4"/>
  <c r="S114" i="4"/>
  <c r="S115" i="4"/>
  <c r="S116" i="4"/>
  <c r="S117" i="4"/>
  <c r="S118" i="4"/>
  <c r="S119" i="4"/>
  <c r="S120" i="4"/>
  <c r="S121" i="4"/>
  <c r="S122" i="4"/>
  <c r="S123" i="4"/>
  <c r="S124" i="4"/>
  <c r="S125" i="4"/>
  <c r="S126" i="4"/>
  <c r="S127" i="4"/>
  <c r="S128" i="4"/>
  <c r="S129" i="4"/>
  <c r="S130" i="4"/>
  <c r="S131" i="4"/>
  <c r="S132" i="4"/>
  <c r="S133" i="4"/>
  <c r="S134" i="4"/>
  <c r="S135" i="4"/>
  <c r="S136" i="4"/>
  <c r="S137" i="4"/>
  <c r="S138" i="4"/>
  <c r="S139" i="4"/>
  <c r="S140" i="4"/>
  <c r="S141" i="4"/>
  <c r="S142" i="4"/>
  <c r="S143" i="4"/>
  <c r="S144" i="4"/>
  <c r="S145" i="4"/>
  <c r="S146" i="4"/>
  <c r="S147" i="4"/>
  <c r="S148" i="4"/>
  <c r="S149" i="4"/>
  <c r="S150" i="4"/>
  <c r="S151" i="4"/>
  <c r="S152" i="4"/>
  <c r="S153" i="4"/>
  <c r="S154" i="4"/>
  <c r="S155" i="4"/>
  <c r="S156" i="4"/>
  <c r="S157" i="4"/>
  <c r="S158" i="4"/>
  <c r="S159" i="4"/>
  <c r="S160" i="4"/>
  <c r="S161" i="4"/>
  <c r="S162" i="4"/>
  <c r="S163" i="4"/>
  <c r="S164" i="4"/>
  <c r="S165" i="4"/>
  <c r="S166" i="4"/>
  <c r="S167" i="4"/>
  <c r="S168" i="4"/>
  <c r="S169" i="4"/>
  <c r="S170" i="4"/>
  <c r="S171" i="4"/>
  <c r="S172" i="4"/>
  <c r="S173" i="4"/>
  <c r="S174" i="4"/>
  <c r="S175" i="4"/>
  <c r="S176" i="4"/>
  <c r="S177" i="4"/>
  <c r="S178" i="4"/>
  <c r="S179" i="4"/>
  <c r="S180" i="4"/>
  <c r="S181" i="4"/>
  <c r="S182" i="4"/>
  <c r="S183" i="4"/>
  <c r="S184" i="4"/>
  <c r="S185" i="4"/>
  <c r="S186" i="4"/>
  <c r="S187" i="4"/>
  <c r="S188" i="4"/>
  <c r="S189" i="4"/>
  <c r="S190" i="4"/>
  <c r="S191" i="4"/>
  <c r="S192" i="4"/>
  <c r="S193" i="4"/>
  <c r="S194" i="4"/>
  <c r="S195" i="4"/>
  <c r="S196" i="4"/>
  <c r="S197" i="4"/>
  <c r="S198" i="4"/>
  <c r="S199" i="4"/>
  <c r="S200" i="4"/>
  <c r="S201" i="4"/>
  <c r="S202" i="4"/>
  <c r="S203" i="4"/>
  <c r="S204" i="4"/>
  <c r="S205" i="4"/>
  <c r="S206" i="4"/>
  <c r="S207" i="4"/>
  <c r="S208" i="4"/>
  <c r="S209" i="4"/>
  <c r="S210" i="4"/>
  <c r="S211" i="4"/>
  <c r="S212" i="4"/>
  <c r="S213" i="4"/>
  <c r="S214" i="4"/>
  <c r="S215" i="4"/>
  <c r="S216" i="4"/>
  <c r="S217" i="4"/>
  <c r="S218" i="4"/>
  <c r="S219" i="4"/>
  <c r="S220" i="4"/>
  <c r="S221" i="4"/>
  <c r="S222" i="4"/>
  <c r="S223" i="4"/>
  <c r="S224" i="4"/>
  <c r="S225" i="4"/>
  <c r="S226" i="4"/>
  <c r="S227" i="4"/>
  <c r="S228" i="4"/>
  <c r="S229" i="4"/>
  <c r="S230" i="4"/>
  <c r="S231" i="4"/>
  <c r="S232" i="4"/>
  <c r="S233" i="4"/>
  <c r="S234" i="4"/>
  <c r="S235" i="4"/>
  <c r="S236" i="4"/>
  <c r="S237" i="4"/>
  <c r="S238" i="4"/>
  <c r="S239" i="4"/>
  <c r="S240" i="4"/>
  <c r="S241" i="4"/>
  <c r="S242" i="4"/>
  <c r="S243" i="4"/>
  <c r="S244" i="4"/>
  <c r="S245" i="4"/>
  <c r="S246" i="4"/>
  <c r="S247" i="4"/>
  <c r="S248" i="4"/>
  <c r="S249" i="4"/>
  <c r="S250" i="4"/>
  <c r="S251" i="4"/>
  <c r="S252" i="4"/>
  <c r="S253" i="4"/>
  <c r="S254" i="4"/>
  <c r="S255" i="4"/>
  <c r="S256" i="4"/>
  <c r="S257" i="4"/>
  <c r="S258" i="4"/>
  <c r="S259" i="4"/>
  <c r="S260" i="4"/>
  <c r="S261" i="4"/>
  <c r="S262" i="4"/>
  <c r="S263" i="4"/>
  <c r="S264" i="4"/>
  <c r="S265" i="4"/>
  <c r="S266" i="4"/>
  <c r="S267" i="4"/>
  <c r="S268" i="4"/>
  <c r="S269" i="4"/>
  <c r="S270" i="4"/>
  <c r="S271" i="4"/>
  <c r="S272" i="4"/>
  <c r="S273" i="4"/>
  <c r="S274" i="4"/>
  <c r="S275" i="4"/>
  <c r="S276" i="4"/>
  <c r="S277" i="4"/>
  <c r="S278" i="4"/>
  <c r="S279" i="4"/>
  <c r="S280" i="4"/>
  <c r="S281" i="4"/>
  <c r="S282" i="4"/>
  <c r="S283" i="4"/>
  <c r="S284" i="4"/>
  <c r="S285" i="4"/>
  <c r="S286" i="4"/>
  <c r="S287" i="4"/>
  <c r="S288" i="4"/>
  <c r="S289" i="4"/>
  <c r="S290" i="4"/>
  <c r="S291" i="4"/>
  <c r="S292" i="4"/>
  <c r="S293" i="4"/>
  <c r="S294" i="4"/>
  <c r="S295" i="4"/>
  <c r="S296" i="4"/>
  <c r="S297" i="4"/>
  <c r="S298" i="4"/>
  <c r="S299" i="4"/>
  <c r="S300" i="4"/>
  <c r="S301" i="4"/>
  <c r="S302" i="4"/>
  <c r="S303" i="4"/>
  <c r="S304" i="4"/>
  <c r="S305" i="4"/>
  <c r="S306" i="4"/>
  <c r="S307" i="4"/>
  <c r="S308" i="4"/>
  <c r="S309" i="4"/>
  <c r="S310" i="4"/>
  <c r="S311" i="4"/>
  <c r="S312" i="4"/>
  <c r="S313" i="4"/>
  <c r="S314" i="4"/>
  <c r="S315" i="4"/>
  <c r="S316" i="4"/>
  <c r="S317" i="4"/>
  <c r="S318" i="4"/>
  <c r="S319" i="4"/>
  <c r="S320" i="4"/>
  <c r="S321" i="4"/>
  <c r="S322" i="4"/>
  <c r="S323" i="4"/>
  <c r="S324" i="4"/>
  <c r="S325" i="4"/>
  <c r="S326" i="4"/>
  <c r="S327" i="4"/>
  <c r="S328" i="4"/>
  <c r="S329" i="4"/>
  <c r="S330" i="4"/>
  <c r="S331" i="4"/>
  <c r="S332" i="4"/>
  <c r="S333" i="4"/>
  <c r="S334" i="4"/>
  <c r="S335" i="4"/>
  <c r="S336" i="4"/>
  <c r="S337" i="4"/>
  <c r="S338" i="4"/>
  <c r="S339" i="4"/>
  <c r="S340" i="4"/>
  <c r="S341" i="4"/>
  <c r="S342" i="4"/>
  <c r="S343" i="4"/>
  <c r="S344" i="4"/>
  <c r="S345" i="4"/>
  <c r="S346" i="4"/>
  <c r="S347" i="4"/>
  <c r="S348" i="4"/>
  <c r="S349" i="4"/>
  <c r="P4" i="7"/>
  <c r="P5" i="7"/>
  <c r="P6" i="7"/>
  <c r="P7" i="7"/>
  <c r="P8" i="7"/>
  <c r="P9" i="7"/>
  <c r="P10" i="7"/>
  <c r="P11" i="7"/>
  <c r="P12" i="7"/>
  <c r="P13" i="7"/>
  <c r="P14" i="7"/>
  <c r="P15" i="7"/>
  <c r="P16" i="7"/>
  <c r="P17" i="7"/>
  <c r="P18" i="7"/>
  <c r="P19" i="7"/>
  <c r="P20" i="7"/>
  <c r="P21" i="7"/>
  <c r="P22" i="7"/>
  <c r="P23" i="7"/>
  <c r="P24" i="7"/>
  <c r="P25" i="7"/>
  <c r="P26" i="7"/>
  <c r="P27" i="7"/>
  <c r="P28" i="7"/>
  <c r="P29" i="7"/>
  <c r="P30" i="7"/>
  <c r="P31" i="7"/>
  <c r="P32" i="7"/>
  <c r="P33" i="7"/>
  <c r="P34" i="7"/>
  <c r="P35" i="7"/>
  <c r="P36" i="7"/>
  <c r="P37" i="7"/>
  <c r="P38" i="7"/>
  <c r="P39" i="7"/>
  <c r="P40" i="7"/>
  <c r="P41" i="7"/>
  <c r="P42" i="7"/>
  <c r="P43" i="7"/>
  <c r="P44" i="7"/>
  <c r="P45" i="7"/>
  <c r="P46" i="7"/>
  <c r="P47" i="7"/>
  <c r="P48" i="7"/>
  <c r="P49" i="7"/>
  <c r="P50" i="7"/>
  <c r="P51" i="7"/>
  <c r="P52" i="7"/>
  <c r="P53" i="7"/>
  <c r="P54" i="7"/>
  <c r="P55" i="7"/>
  <c r="P56" i="7"/>
  <c r="P57" i="7"/>
  <c r="P58" i="7"/>
  <c r="P59" i="7"/>
  <c r="P60" i="7"/>
  <c r="P61" i="7"/>
  <c r="P62" i="7"/>
  <c r="P63" i="7"/>
  <c r="P64" i="7"/>
  <c r="P65" i="7"/>
  <c r="P66" i="7"/>
  <c r="P67" i="7"/>
  <c r="P68" i="7"/>
  <c r="P69" i="7"/>
  <c r="P70" i="7"/>
  <c r="P71" i="7"/>
  <c r="P72" i="7"/>
  <c r="P73" i="7"/>
  <c r="P74" i="7"/>
  <c r="P75" i="7"/>
  <c r="P76" i="7"/>
  <c r="P77" i="7"/>
  <c r="P78" i="7"/>
  <c r="P79" i="7"/>
  <c r="P80" i="7"/>
  <c r="P81" i="7"/>
  <c r="P82" i="7"/>
  <c r="P83" i="7"/>
  <c r="P84" i="7"/>
  <c r="P85" i="7"/>
  <c r="P86" i="7"/>
  <c r="P87" i="7"/>
  <c r="P88" i="7"/>
  <c r="P89" i="7"/>
  <c r="P90" i="7"/>
  <c r="P91" i="7"/>
  <c r="P92" i="7"/>
  <c r="P93" i="7"/>
  <c r="P94" i="7"/>
  <c r="P95" i="7"/>
  <c r="P96" i="7"/>
  <c r="P97" i="7"/>
  <c r="P98" i="7"/>
  <c r="P99" i="7"/>
  <c r="P100" i="7"/>
  <c r="P101" i="7"/>
  <c r="P102" i="7"/>
  <c r="P103" i="7"/>
  <c r="P104" i="7"/>
  <c r="P105" i="7"/>
  <c r="P106" i="7"/>
  <c r="P107" i="7"/>
  <c r="P108" i="7"/>
  <c r="P109" i="7"/>
  <c r="P110" i="7"/>
  <c r="P111" i="7"/>
  <c r="P112" i="7"/>
  <c r="P113" i="7"/>
  <c r="P114" i="7"/>
  <c r="P115" i="7"/>
  <c r="P116" i="7"/>
  <c r="P117" i="7"/>
  <c r="P118" i="7"/>
  <c r="P119" i="7"/>
  <c r="P120" i="7"/>
  <c r="P121" i="7"/>
  <c r="P122" i="7"/>
  <c r="P123" i="7"/>
  <c r="P124" i="7"/>
  <c r="P125" i="7"/>
  <c r="P126" i="7"/>
  <c r="P127" i="7"/>
  <c r="P128" i="7"/>
  <c r="P129" i="7"/>
  <c r="P130" i="7"/>
  <c r="P131" i="7"/>
  <c r="P132" i="7"/>
  <c r="P133" i="7"/>
  <c r="P134" i="7"/>
  <c r="P135" i="7"/>
  <c r="P136" i="7"/>
  <c r="P137" i="7"/>
  <c r="P138" i="7"/>
  <c r="P139" i="7"/>
  <c r="P140" i="7"/>
  <c r="P141" i="7"/>
  <c r="P142" i="7"/>
  <c r="P143" i="7"/>
  <c r="P144" i="7"/>
  <c r="P145" i="7"/>
  <c r="P146" i="7"/>
  <c r="P147" i="7"/>
  <c r="P148" i="7"/>
  <c r="P149" i="7"/>
  <c r="P150" i="7"/>
  <c r="P151" i="7"/>
  <c r="P152" i="7"/>
  <c r="P153" i="7"/>
  <c r="P154" i="7"/>
  <c r="P155" i="7"/>
  <c r="P156" i="7"/>
  <c r="P157" i="7"/>
  <c r="P158" i="7"/>
  <c r="P159" i="7"/>
  <c r="P160" i="7"/>
  <c r="P161" i="7"/>
  <c r="P162" i="7"/>
  <c r="P163" i="7"/>
  <c r="P164" i="7"/>
  <c r="P165" i="7"/>
  <c r="P166" i="7"/>
  <c r="P167" i="7"/>
  <c r="P168" i="7"/>
  <c r="P169" i="7"/>
  <c r="P170" i="7"/>
  <c r="P171" i="7"/>
  <c r="P172" i="7"/>
  <c r="P173" i="7"/>
  <c r="P174" i="7"/>
  <c r="P175" i="7"/>
  <c r="P176" i="7"/>
  <c r="P177" i="7"/>
  <c r="P178" i="7"/>
  <c r="P179" i="7"/>
  <c r="P180" i="7"/>
  <c r="P181" i="7"/>
  <c r="P182" i="7"/>
  <c r="P183" i="7"/>
  <c r="P184" i="7"/>
  <c r="P185" i="7"/>
  <c r="P186" i="7"/>
  <c r="P187" i="7"/>
  <c r="P188" i="7"/>
  <c r="P189" i="7"/>
  <c r="P190" i="7"/>
  <c r="P191" i="7"/>
  <c r="P192" i="7"/>
  <c r="P193" i="7"/>
  <c r="P194" i="7"/>
  <c r="P195" i="7"/>
  <c r="P196" i="7"/>
  <c r="P197" i="7"/>
  <c r="P198" i="7"/>
  <c r="P199" i="7"/>
  <c r="P200" i="7"/>
  <c r="P201" i="7"/>
  <c r="P202" i="7"/>
  <c r="P203" i="7"/>
  <c r="P204" i="7"/>
  <c r="P205" i="7"/>
  <c r="P206" i="7"/>
  <c r="P207" i="7"/>
  <c r="P208" i="7"/>
  <c r="P209" i="7"/>
  <c r="P210" i="7"/>
  <c r="P211" i="7"/>
  <c r="P212" i="7"/>
  <c r="P213" i="7"/>
  <c r="P214" i="7"/>
  <c r="P215" i="7"/>
  <c r="P216" i="7"/>
  <c r="P217" i="7"/>
  <c r="P218" i="7"/>
  <c r="P219" i="7"/>
  <c r="P220" i="7"/>
  <c r="P221" i="7"/>
  <c r="P222" i="7"/>
  <c r="P223" i="7"/>
  <c r="P224" i="7"/>
  <c r="P225" i="7"/>
  <c r="P226" i="7"/>
  <c r="P227" i="7"/>
  <c r="P228" i="7"/>
  <c r="P229" i="7"/>
  <c r="P230" i="7"/>
  <c r="P231" i="7"/>
  <c r="P232" i="7"/>
  <c r="P233" i="7"/>
  <c r="P234" i="7"/>
  <c r="P235" i="7"/>
  <c r="P236" i="7"/>
  <c r="P237" i="7"/>
  <c r="P238" i="7"/>
  <c r="P239" i="7"/>
  <c r="P240" i="7"/>
  <c r="P241" i="7"/>
  <c r="P242" i="7"/>
  <c r="P243" i="7"/>
  <c r="P244" i="7"/>
  <c r="P245" i="7"/>
  <c r="P246" i="7"/>
  <c r="P247" i="7"/>
  <c r="P248" i="7"/>
  <c r="P249" i="7"/>
  <c r="P250" i="7"/>
  <c r="P251" i="7"/>
  <c r="P252" i="7"/>
  <c r="P253" i="7"/>
  <c r="P254" i="7"/>
  <c r="P255" i="7"/>
  <c r="P256" i="7"/>
  <c r="P257" i="7"/>
  <c r="P258" i="7"/>
  <c r="P259" i="7"/>
  <c r="P260" i="7"/>
  <c r="P261" i="7"/>
  <c r="P262" i="7"/>
  <c r="P263" i="7"/>
  <c r="P264" i="7"/>
  <c r="P265" i="7"/>
  <c r="P266" i="7"/>
  <c r="P267" i="7"/>
  <c r="P268" i="7"/>
  <c r="P269" i="7"/>
  <c r="P270" i="7"/>
  <c r="P271" i="7"/>
  <c r="P272" i="7"/>
  <c r="P273" i="7"/>
  <c r="P274" i="7"/>
  <c r="P275" i="7"/>
  <c r="P276" i="7"/>
  <c r="P277" i="7"/>
  <c r="P278" i="7"/>
  <c r="P279" i="7"/>
  <c r="P280" i="7"/>
  <c r="P281" i="7"/>
  <c r="P282" i="7"/>
  <c r="P283" i="7"/>
  <c r="P284" i="7"/>
  <c r="P285" i="7"/>
  <c r="P286" i="7"/>
  <c r="P287" i="7"/>
  <c r="P288" i="7"/>
  <c r="P289" i="7"/>
  <c r="P290" i="7"/>
  <c r="P291" i="7"/>
  <c r="P292" i="7"/>
  <c r="P293" i="7"/>
  <c r="P294" i="7"/>
  <c r="P295" i="7"/>
  <c r="P296" i="7"/>
  <c r="P297" i="7"/>
  <c r="P298" i="7"/>
  <c r="P299" i="7"/>
  <c r="P300" i="7"/>
  <c r="P301" i="7"/>
  <c r="P302" i="7"/>
  <c r="P303" i="7"/>
  <c r="P304" i="7"/>
  <c r="P305" i="7"/>
  <c r="P306" i="7"/>
  <c r="P307" i="7"/>
  <c r="P308" i="7"/>
  <c r="P309" i="7"/>
  <c r="P310" i="7"/>
  <c r="P311" i="7"/>
  <c r="P312" i="7"/>
  <c r="P313" i="7"/>
  <c r="P314" i="7"/>
  <c r="P315" i="7"/>
  <c r="P316" i="7"/>
  <c r="P317" i="7"/>
  <c r="P318" i="7"/>
  <c r="P319" i="7"/>
  <c r="P320" i="7"/>
  <c r="P321" i="7"/>
  <c r="P322" i="7"/>
  <c r="P323" i="7"/>
  <c r="P324" i="7"/>
  <c r="P325" i="7"/>
  <c r="P326" i="7"/>
  <c r="P327" i="7"/>
  <c r="P328" i="7"/>
  <c r="P329" i="7"/>
  <c r="P330" i="7"/>
  <c r="P331" i="7"/>
  <c r="P332" i="7"/>
  <c r="P333" i="7"/>
  <c r="P334" i="7"/>
  <c r="P335" i="7"/>
  <c r="P336" i="7"/>
  <c r="P337" i="7"/>
  <c r="P338" i="7"/>
  <c r="P339" i="7"/>
  <c r="P340" i="7"/>
  <c r="P341" i="7"/>
  <c r="P342" i="7"/>
  <c r="P343" i="7"/>
  <c r="P344" i="7"/>
  <c r="P345" i="7"/>
  <c r="P346" i="7"/>
  <c r="P347" i="7"/>
  <c r="P348" i="7"/>
  <c r="P349" i="7"/>
  <c r="P350" i="7"/>
  <c r="P351" i="7"/>
  <c r="P352" i="7"/>
  <c r="P353" i="7"/>
  <c r="P354" i="7"/>
  <c r="P355" i="7"/>
  <c r="P356" i="7"/>
  <c r="P357" i="7"/>
  <c r="P358" i="7"/>
  <c r="P359" i="7"/>
  <c r="P360" i="7"/>
  <c r="P361" i="7"/>
  <c r="P362" i="7"/>
  <c r="P363" i="7"/>
  <c r="P364" i="7"/>
  <c r="P365" i="7"/>
  <c r="P366" i="7"/>
  <c r="P367" i="7"/>
  <c r="P368" i="7"/>
  <c r="P369" i="7"/>
  <c r="P370" i="7"/>
  <c r="P371" i="7"/>
  <c r="P372" i="7"/>
  <c r="P373" i="7"/>
  <c r="P374" i="7"/>
  <c r="P375" i="7"/>
  <c r="P376" i="7"/>
  <c r="P377" i="7"/>
  <c r="P378" i="7"/>
  <c r="P379" i="7"/>
  <c r="P380" i="7"/>
  <c r="P381" i="7"/>
  <c r="P382" i="7"/>
  <c r="P383" i="7"/>
  <c r="P384" i="7"/>
  <c r="P385" i="7"/>
  <c r="P386" i="7"/>
  <c r="P387" i="7"/>
  <c r="P388" i="7"/>
  <c r="P389" i="7"/>
  <c r="P390" i="7"/>
  <c r="P391" i="7"/>
  <c r="P392" i="7"/>
  <c r="P393" i="7"/>
  <c r="P394" i="7"/>
  <c r="P395" i="7"/>
  <c r="P396" i="7"/>
  <c r="P397" i="7"/>
  <c r="P398" i="7"/>
  <c r="P399" i="7"/>
  <c r="P400" i="7"/>
  <c r="P401" i="7"/>
  <c r="P402" i="7"/>
  <c r="P403" i="7"/>
  <c r="P404" i="7"/>
  <c r="P405" i="7"/>
  <c r="P406" i="7"/>
  <c r="P407" i="7"/>
  <c r="P408" i="7"/>
  <c r="P409" i="7"/>
  <c r="P410" i="7"/>
  <c r="P411" i="7"/>
  <c r="P412" i="7"/>
  <c r="P413" i="7"/>
  <c r="P414" i="7"/>
  <c r="P415" i="7"/>
  <c r="P416" i="7"/>
  <c r="P417" i="7"/>
  <c r="P418" i="7"/>
  <c r="P419" i="7"/>
  <c r="P420" i="7"/>
  <c r="P421" i="7"/>
  <c r="P422" i="7"/>
  <c r="P423" i="7"/>
  <c r="P424" i="7"/>
  <c r="P425" i="7"/>
  <c r="P426" i="7"/>
  <c r="P427" i="7"/>
  <c r="P428" i="7"/>
  <c r="P429" i="7"/>
  <c r="P430" i="7"/>
  <c r="P431" i="7"/>
  <c r="P432" i="7"/>
  <c r="P433" i="7"/>
  <c r="P434" i="7"/>
  <c r="P435" i="7"/>
  <c r="P436" i="7"/>
  <c r="P437" i="7"/>
  <c r="P438" i="7"/>
  <c r="P439" i="7"/>
  <c r="P440" i="7"/>
  <c r="P441" i="7"/>
  <c r="P442" i="7"/>
  <c r="P443" i="7"/>
  <c r="P444" i="7"/>
  <c r="P445" i="7"/>
  <c r="P446" i="7"/>
  <c r="P447" i="7"/>
  <c r="P448" i="7"/>
  <c r="P449" i="7"/>
  <c r="P450" i="7"/>
  <c r="P451" i="7"/>
  <c r="P452" i="7"/>
  <c r="P453" i="7"/>
  <c r="P454" i="7"/>
  <c r="P455" i="7"/>
  <c r="P456" i="7"/>
  <c r="P457" i="7"/>
  <c r="P458" i="7"/>
  <c r="P459" i="7"/>
  <c r="P460" i="7"/>
  <c r="P461" i="7"/>
  <c r="P462" i="7"/>
  <c r="P463" i="7"/>
  <c r="P464" i="7"/>
  <c r="P465" i="7"/>
  <c r="P466" i="7"/>
  <c r="P467" i="7"/>
  <c r="P468" i="7"/>
  <c r="P469" i="7"/>
  <c r="P470" i="7"/>
  <c r="P471" i="7"/>
  <c r="P472" i="7"/>
  <c r="P473" i="7"/>
  <c r="P474" i="7"/>
  <c r="P475" i="7"/>
  <c r="P476" i="7"/>
  <c r="P477" i="7"/>
  <c r="P478" i="7"/>
  <c r="P479" i="7"/>
  <c r="P480" i="7"/>
  <c r="P481" i="7"/>
  <c r="P482" i="7"/>
  <c r="P483" i="7"/>
  <c r="V4" i="4"/>
  <c r="V5" i="4"/>
  <c r="V6" i="4"/>
  <c r="V7" i="4"/>
  <c r="V8" i="4"/>
  <c r="V9" i="4"/>
  <c r="V10" i="4"/>
  <c r="V11" i="4"/>
  <c r="V12" i="4"/>
  <c r="V13" i="4"/>
  <c r="V14" i="4"/>
  <c r="V15" i="4"/>
  <c r="V16" i="4"/>
  <c r="V17" i="4"/>
  <c r="V18" i="4"/>
  <c r="V19" i="4"/>
  <c r="V20" i="4"/>
  <c r="V21" i="4"/>
  <c r="V22" i="4"/>
  <c r="V23" i="4"/>
  <c r="V24" i="4"/>
  <c r="V25" i="4"/>
  <c r="V26" i="4"/>
  <c r="V27" i="4"/>
  <c r="V28" i="4"/>
  <c r="V29" i="4"/>
  <c r="V30" i="4"/>
  <c r="V31" i="4"/>
  <c r="V32" i="4"/>
  <c r="V33" i="4"/>
  <c r="V34" i="4"/>
  <c r="V35" i="4"/>
  <c r="V36" i="4"/>
  <c r="V37" i="4"/>
  <c r="V38" i="4"/>
  <c r="V39" i="4"/>
  <c r="V40" i="4"/>
  <c r="V41" i="4"/>
  <c r="V42" i="4"/>
  <c r="V43" i="4"/>
  <c r="V44" i="4"/>
  <c r="V45" i="4"/>
  <c r="V46" i="4"/>
  <c r="V47" i="4"/>
  <c r="V48" i="4"/>
  <c r="V49" i="4"/>
  <c r="V50" i="4"/>
  <c r="V51" i="4"/>
  <c r="V52" i="4"/>
  <c r="V53" i="4"/>
  <c r="V54" i="4"/>
  <c r="V55" i="4"/>
  <c r="V56" i="4"/>
  <c r="V57" i="4"/>
  <c r="V58" i="4"/>
  <c r="V59" i="4"/>
  <c r="V60" i="4"/>
  <c r="V61" i="4"/>
  <c r="V62" i="4"/>
  <c r="V63" i="4"/>
  <c r="V64" i="4"/>
  <c r="V65" i="4"/>
  <c r="V66" i="4"/>
  <c r="V67" i="4"/>
  <c r="V68" i="4"/>
  <c r="V69" i="4"/>
  <c r="V70" i="4"/>
  <c r="V71" i="4"/>
  <c r="V72" i="4"/>
  <c r="V73" i="4"/>
  <c r="V74" i="4"/>
  <c r="V75" i="4"/>
  <c r="V76" i="4"/>
  <c r="V77" i="4"/>
  <c r="V78" i="4"/>
  <c r="V79" i="4"/>
  <c r="V80" i="4"/>
  <c r="V81" i="4"/>
  <c r="V82" i="4"/>
  <c r="V83" i="4"/>
  <c r="V84" i="4"/>
  <c r="V85" i="4"/>
  <c r="V86" i="4"/>
  <c r="V87" i="4"/>
  <c r="V88" i="4"/>
  <c r="V89" i="4"/>
  <c r="V90" i="4"/>
  <c r="V91" i="4"/>
  <c r="V92" i="4"/>
  <c r="V93" i="4"/>
  <c r="V94" i="4"/>
  <c r="V95" i="4"/>
  <c r="V96" i="4"/>
  <c r="V97" i="4"/>
  <c r="V98" i="4"/>
  <c r="V99" i="4"/>
  <c r="V100" i="4"/>
  <c r="V101" i="4"/>
  <c r="V102" i="4"/>
  <c r="V103" i="4"/>
  <c r="V104" i="4"/>
  <c r="V105" i="4"/>
  <c r="V106" i="4"/>
  <c r="V107" i="4"/>
  <c r="V108" i="4"/>
  <c r="V109" i="4"/>
  <c r="V110" i="4"/>
  <c r="V111" i="4"/>
  <c r="V112" i="4"/>
  <c r="V113" i="4"/>
  <c r="V114" i="4"/>
  <c r="V115" i="4"/>
  <c r="V116" i="4"/>
  <c r="V117" i="4"/>
  <c r="V118" i="4"/>
  <c r="V119" i="4"/>
  <c r="V120" i="4"/>
  <c r="V121" i="4"/>
  <c r="V122" i="4"/>
  <c r="V123" i="4"/>
  <c r="V124" i="4"/>
  <c r="V125" i="4"/>
  <c r="V126" i="4"/>
  <c r="V127" i="4"/>
  <c r="V128" i="4"/>
  <c r="V129" i="4"/>
  <c r="V130" i="4"/>
  <c r="V131" i="4"/>
  <c r="V132" i="4"/>
  <c r="V133" i="4"/>
  <c r="V134" i="4"/>
  <c r="V135" i="4"/>
  <c r="V136" i="4"/>
  <c r="V137" i="4"/>
  <c r="V138" i="4"/>
  <c r="V139" i="4"/>
  <c r="V140" i="4"/>
  <c r="V141" i="4"/>
  <c r="V142" i="4"/>
  <c r="V143" i="4"/>
  <c r="V144" i="4"/>
  <c r="V145" i="4"/>
  <c r="V146" i="4"/>
  <c r="V147" i="4"/>
  <c r="V148" i="4"/>
  <c r="V149" i="4"/>
  <c r="V150" i="4"/>
  <c r="V151" i="4"/>
  <c r="V152" i="4"/>
  <c r="V153" i="4"/>
  <c r="V154" i="4"/>
  <c r="V155" i="4"/>
  <c r="V156" i="4"/>
  <c r="V157" i="4"/>
  <c r="V158" i="4"/>
  <c r="V159" i="4"/>
  <c r="V160" i="4"/>
  <c r="V161" i="4"/>
  <c r="V162" i="4"/>
  <c r="V163" i="4"/>
  <c r="V164" i="4"/>
  <c r="V165" i="4"/>
  <c r="V166" i="4"/>
  <c r="V167" i="4"/>
  <c r="V168" i="4"/>
  <c r="V169" i="4"/>
  <c r="V170" i="4"/>
  <c r="V171" i="4"/>
  <c r="V172" i="4"/>
  <c r="V173" i="4"/>
  <c r="V174" i="4"/>
  <c r="V175" i="4"/>
  <c r="V176" i="4"/>
  <c r="V177" i="4"/>
  <c r="V178" i="4"/>
  <c r="V179" i="4"/>
  <c r="V180" i="4"/>
  <c r="V181" i="4"/>
  <c r="V182" i="4"/>
  <c r="V183" i="4"/>
  <c r="V184" i="4"/>
  <c r="V185" i="4"/>
  <c r="V186" i="4"/>
  <c r="V187" i="4"/>
  <c r="V188" i="4"/>
  <c r="V189" i="4"/>
  <c r="V190" i="4"/>
  <c r="V191" i="4"/>
  <c r="V192" i="4"/>
  <c r="V193" i="4"/>
  <c r="V194" i="4"/>
  <c r="V195" i="4"/>
  <c r="V196" i="4"/>
  <c r="V197" i="4"/>
  <c r="V198" i="4"/>
  <c r="V199" i="4"/>
  <c r="V200" i="4"/>
  <c r="V201" i="4"/>
  <c r="V202" i="4"/>
  <c r="V203" i="4"/>
  <c r="V204" i="4"/>
  <c r="V205" i="4"/>
  <c r="V206" i="4"/>
  <c r="V207" i="4"/>
  <c r="V208" i="4"/>
  <c r="V209" i="4"/>
  <c r="V210" i="4"/>
  <c r="V211" i="4"/>
  <c r="V212" i="4"/>
  <c r="V213" i="4"/>
  <c r="V214" i="4"/>
  <c r="V215" i="4"/>
  <c r="V216" i="4"/>
  <c r="V217" i="4"/>
  <c r="V218" i="4"/>
  <c r="V219" i="4"/>
  <c r="V220" i="4"/>
  <c r="V221" i="4"/>
  <c r="V222" i="4"/>
  <c r="V223" i="4"/>
  <c r="V224" i="4"/>
  <c r="V225" i="4"/>
  <c r="V226" i="4"/>
  <c r="V227" i="4"/>
  <c r="V228" i="4"/>
  <c r="V229" i="4"/>
  <c r="V230" i="4"/>
  <c r="V231" i="4"/>
  <c r="V232" i="4"/>
  <c r="V233" i="4"/>
  <c r="V234" i="4"/>
  <c r="V235" i="4"/>
  <c r="V236" i="4"/>
  <c r="V237" i="4"/>
  <c r="V238" i="4"/>
  <c r="V239" i="4"/>
  <c r="V240" i="4"/>
  <c r="V241" i="4"/>
  <c r="V242" i="4"/>
  <c r="V243" i="4"/>
  <c r="V244" i="4"/>
  <c r="V245" i="4"/>
  <c r="V246" i="4"/>
  <c r="V247" i="4"/>
  <c r="V248" i="4"/>
  <c r="V249" i="4"/>
  <c r="V250" i="4"/>
  <c r="V251" i="4"/>
  <c r="V252" i="4"/>
  <c r="V253" i="4"/>
  <c r="V254" i="4"/>
  <c r="V255" i="4"/>
  <c r="V256" i="4"/>
  <c r="V257" i="4"/>
  <c r="V258" i="4"/>
  <c r="V259" i="4"/>
  <c r="V260" i="4"/>
  <c r="V261" i="4"/>
  <c r="V262" i="4"/>
  <c r="V263" i="4"/>
  <c r="V264" i="4"/>
  <c r="V265" i="4"/>
  <c r="V266" i="4"/>
  <c r="V267" i="4"/>
  <c r="V268" i="4"/>
  <c r="V269" i="4"/>
  <c r="V270" i="4"/>
  <c r="V271" i="4"/>
  <c r="V272" i="4"/>
  <c r="V273" i="4"/>
  <c r="V274" i="4"/>
  <c r="V275" i="4"/>
  <c r="V276" i="4"/>
  <c r="V277" i="4"/>
  <c r="V278" i="4"/>
  <c r="V279" i="4"/>
  <c r="V280" i="4"/>
  <c r="V281" i="4"/>
  <c r="V282" i="4"/>
  <c r="V283" i="4"/>
  <c r="V284" i="4"/>
  <c r="V285" i="4"/>
  <c r="V286" i="4"/>
  <c r="V287" i="4"/>
  <c r="V288" i="4"/>
  <c r="V289" i="4"/>
  <c r="V290" i="4"/>
  <c r="V291" i="4"/>
  <c r="V292" i="4"/>
  <c r="V293" i="4"/>
  <c r="V294" i="4"/>
  <c r="V295" i="4"/>
  <c r="V296" i="4"/>
  <c r="V297" i="4"/>
  <c r="V298" i="4"/>
  <c r="V299" i="4"/>
  <c r="V300" i="4"/>
  <c r="V301" i="4"/>
  <c r="V302" i="4"/>
  <c r="V303" i="4"/>
  <c r="V304" i="4"/>
  <c r="V305" i="4"/>
  <c r="V306" i="4"/>
  <c r="V307" i="4"/>
  <c r="V308" i="4"/>
  <c r="V309" i="4"/>
  <c r="V310" i="4"/>
  <c r="V311" i="4"/>
  <c r="V312" i="4"/>
  <c r="V313" i="4"/>
  <c r="V314" i="4"/>
  <c r="V315" i="4"/>
  <c r="V316" i="4"/>
  <c r="V317" i="4"/>
  <c r="V318" i="4"/>
  <c r="V319" i="4"/>
  <c r="V320" i="4"/>
  <c r="V321" i="4"/>
  <c r="V322" i="4"/>
  <c r="V323" i="4"/>
  <c r="V324" i="4"/>
  <c r="V325" i="4"/>
  <c r="V326" i="4"/>
  <c r="V327" i="4"/>
  <c r="V328" i="4"/>
  <c r="V329" i="4"/>
  <c r="V330" i="4"/>
  <c r="V331" i="4"/>
  <c r="V332" i="4"/>
  <c r="V333" i="4"/>
  <c r="V334" i="4"/>
  <c r="V335" i="4"/>
  <c r="V336" i="4"/>
  <c r="V337" i="4"/>
  <c r="V338" i="4"/>
  <c r="V339" i="4"/>
  <c r="V340" i="4"/>
  <c r="V341" i="4"/>
  <c r="V342" i="4"/>
  <c r="V343" i="4"/>
  <c r="V344" i="4"/>
  <c r="V345" i="4"/>
  <c r="V346" i="4"/>
  <c r="V347" i="4"/>
  <c r="V348" i="4"/>
  <c r="V349" i="4"/>
  <c r="D124" i="4"/>
  <c r="D125" i="4"/>
  <c r="D126" i="4"/>
  <c r="D127" i="4"/>
  <c r="D128" i="4"/>
  <c r="D129" i="4"/>
  <c r="D130" i="4"/>
  <c r="D131" i="4"/>
  <c r="D132" i="4"/>
  <c r="D133" i="4"/>
  <c r="D134" i="4"/>
  <c r="D135" i="4"/>
  <c r="D136" i="4"/>
  <c r="D137" i="4"/>
  <c r="D138" i="4"/>
  <c r="D139" i="4"/>
  <c r="D140" i="4"/>
  <c r="D141" i="4"/>
  <c r="D142" i="4"/>
  <c r="D143" i="4"/>
  <c r="D144" i="4"/>
  <c r="D145" i="4"/>
  <c r="D146" i="4"/>
  <c r="D147" i="4"/>
  <c r="D148" i="4"/>
  <c r="D149" i="4"/>
  <c r="D150" i="4"/>
  <c r="D151" i="4"/>
  <c r="D152" i="4"/>
  <c r="D153" i="4"/>
  <c r="D154" i="4"/>
  <c r="D155" i="4"/>
  <c r="D156" i="4"/>
  <c r="D157" i="4"/>
  <c r="D158" i="4"/>
  <c r="D159" i="4"/>
  <c r="D160" i="4"/>
  <c r="D161" i="4"/>
  <c r="D162" i="4"/>
  <c r="D163" i="4"/>
  <c r="D164" i="4"/>
  <c r="D165" i="4"/>
  <c r="D166" i="4"/>
  <c r="D167" i="4"/>
  <c r="D168" i="4"/>
  <c r="D169" i="4"/>
  <c r="D170" i="4"/>
  <c r="D171" i="4"/>
  <c r="D172" i="4"/>
  <c r="D173" i="4"/>
  <c r="D174" i="4"/>
  <c r="D175" i="4"/>
  <c r="D176" i="4"/>
  <c r="D177" i="4"/>
  <c r="D178" i="4"/>
  <c r="D179" i="4"/>
  <c r="D180" i="4"/>
  <c r="D181" i="4"/>
  <c r="D182" i="4"/>
  <c r="D183" i="4"/>
  <c r="D184" i="4"/>
  <c r="D185" i="4"/>
  <c r="D186" i="4"/>
  <c r="D187" i="4"/>
  <c r="D188" i="4"/>
  <c r="D189" i="4"/>
  <c r="D190" i="4"/>
  <c r="D191" i="4"/>
  <c r="D192" i="4"/>
  <c r="D193" i="4"/>
  <c r="D194" i="4"/>
  <c r="D195" i="4"/>
  <c r="D196" i="4"/>
  <c r="D197" i="4"/>
  <c r="D198" i="4"/>
  <c r="D199" i="4"/>
  <c r="D200" i="4"/>
  <c r="D201" i="4"/>
  <c r="D202" i="4"/>
  <c r="D203" i="4"/>
  <c r="D204" i="4"/>
  <c r="D205" i="4"/>
  <c r="D206" i="4"/>
  <c r="D207" i="4"/>
  <c r="D208" i="4"/>
  <c r="D209" i="4"/>
  <c r="D210" i="4"/>
  <c r="D211" i="4"/>
  <c r="D212" i="4"/>
  <c r="D213" i="4"/>
  <c r="D214" i="4"/>
  <c r="D215" i="4"/>
  <c r="D216" i="4"/>
  <c r="D217" i="4"/>
  <c r="D218" i="4"/>
  <c r="D219" i="4"/>
  <c r="D220" i="4"/>
  <c r="D221" i="4"/>
  <c r="D222" i="4"/>
  <c r="D223" i="4"/>
  <c r="D224" i="4"/>
  <c r="D225" i="4"/>
  <c r="D226" i="4"/>
  <c r="D227" i="4"/>
  <c r="D228" i="4"/>
  <c r="D229" i="4"/>
  <c r="D230" i="4"/>
  <c r="D231" i="4"/>
  <c r="D232" i="4"/>
  <c r="D233" i="4"/>
  <c r="D234" i="4"/>
  <c r="D235" i="4"/>
  <c r="D236" i="4"/>
  <c r="D237" i="4"/>
  <c r="D238" i="4"/>
  <c r="D239" i="4"/>
  <c r="D240" i="4"/>
  <c r="D241" i="4"/>
  <c r="D242" i="4"/>
  <c r="D243" i="4"/>
  <c r="D244" i="4"/>
  <c r="D245" i="4"/>
  <c r="D246" i="4"/>
  <c r="D247" i="4"/>
  <c r="D248" i="4"/>
  <c r="D249" i="4"/>
  <c r="D250" i="4"/>
  <c r="D251" i="4"/>
  <c r="D252" i="4"/>
  <c r="D253" i="4"/>
  <c r="D254" i="4"/>
  <c r="D255" i="4"/>
  <c r="D256" i="4"/>
  <c r="D257" i="4"/>
  <c r="D258" i="4"/>
  <c r="D259" i="4"/>
  <c r="D260" i="4"/>
  <c r="D261" i="4"/>
  <c r="D262" i="4"/>
  <c r="D263" i="4"/>
  <c r="D264" i="4"/>
  <c r="D265" i="4"/>
  <c r="D266" i="4"/>
  <c r="D267" i="4"/>
  <c r="D268" i="4"/>
  <c r="D269" i="4"/>
  <c r="D270" i="4"/>
  <c r="D271" i="4"/>
  <c r="D272" i="4"/>
  <c r="D273" i="4"/>
  <c r="D274" i="4"/>
  <c r="D275" i="4"/>
  <c r="D276" i="4"/>
  <c r="D277" i="4"/>
  <c r="D278" i="4"/>
  <c r="D279" i="4"/>
  <c r="D280" i="4"/>
  <c r="D281" i="4"/>
  <c r="D282" i="4"/>
  <c r="D283" i="4"/>
  <c r="D284" i="4"/>
  <c r="D285" i="4"/>
  <c r="D286" i="4"/>
  <c r="D287" i="4"/>
  <c r="D288" i="4"/>
  <c r="D289" i="4"/>
  <c r="D290" i="4"/>
  <c r="D291" i="4"/>
  <c r="D292" i="4"/>
  <c r="D293" i="4"/>
  <c r="D294" i="4"/>
  <c r="D295" i="4"/>
  <c r="D296" i="4"/>
  <c r="D297" i="4"/>
  <c r="D298" i="4"/>
  <c r="D299" i="4"/>
  <c r="D300" i="4"/>
  <c r="D301" i="4"/>
  <c r="D302" i="4"/>
  <c r="D303" i="4"/>
  <c r="D304" i="4"/>
  <c r="D305" i="4"/>
  <c r="D306" i="4"/>
  <c r="D307" i="4"/>
  <c r="D308" i="4"/>
  <c r="D309" i="4"/>
  <c r="D310" i="4"/>
  <c r="D311" i="4"/>
  <c r="D312" i="4"/>
  <c r="D313" i="4"/>
  <c r="D314" i="4"/>
  <c r="D315" i="4"/>
  <c r="D316" i="4"/>
  <c r="D317" i="4"/>
  <c r="D318" i="4"/>
  <c r="D319" i="4"/>
  <c r="D320" i="4"/>
  <c r="D321" i="4"/>
  <c r="D322" i="4"/>
  <c r="D323" i="4"/>
  <c r="D324" i="4"/>
  <c r="D325" i="4"/>
  <c r="D326" i="4"/>
  <c r="D327" i="4"/>
  <c r="D328" i="4"/>
  <c r="D329" i="4"/>
  <c r="D330" i="4"/>
  <c r="D331" i="4"/>
  <c r="D332" i="4"/>
  <c r="D333" i="4"/>
  <c r="D334" i="4"/>
  <c r="D335" i="4"/>
  <c r="D336" i="4"/>
  <c r="D337" i="4"/>
  <c r="D338" i="4"/>
  <c r="D339" i="4"/>
  <c r="D340" i="4"/>
  <c r="D341" i="4"/>
  <c r="D342" i="4"/>
  <c r="D343" i="4"/>
  <c r="D344" i="4"/>
  <c r="D345" i="4"/>
  <c r="D346" i="4"/>
  <c r="D347" i="4"/>
  <c r="D348" i="4"/>
  <c r="D349" i="4"/>
  <c r="F124" i="4"/>
  <c r="F125" i="4"/>
  <c r="F126" i="4"/>
  <c r="F127" i="4"/>
  <c r="F128" i="4"/>
  <c r="F129" i="4"/>
  <c r="F130" i="4"/>
  <c r="F131" i="4"/>
  <c r="F132" i="4"/>
  <c r="F133" i="4"/>
  <c r="F134" i="4"/>
  <c r="F135" i="4"/>
  <c r="F136" i="4"/>
  <c r="F137" i="4"/>
  <c r="F138" i="4"/>
  <c r="F139" i="4"/>
  <c r="F140" i="4"/>
  <c r="F141" i="4"/>
  <c r="F142" i="4"/>
  <c r="F143" i="4"/>
  <c r="F144" i="4"/>
  <c r="F145" i="4"/>
  <c r="F146" i="4"/>
  <c r="F147" i="4"/>
  <c r="F148" i="4"/>
  <c r="F149" i="4"/>
  <c r="F150" i="4"/>
  <c r="F151" i="4"/>
  <c r="F152" i="4"/>
  <c r="F153" i="4"/>
  <c r="F154" i="4"/>
  <c r="F155" i="4"/>
  <c r="F156" i="4"/>
  <c r="F157" i="4"/>
  <c r="F158" i="4"/>
  <c r="F159" i="4"/>
  <c r="F160" i="4"/>
  <c r="F161" i="4"/>
  <c r="F162" i="4"/>
  <c r="F163" i="4"/>
  <c r="F164" i="4"/>
  <c r="F165" i="4"/>
  <c r="F166" i="4"/>
  <c r="F167" i="4"/>
  <c r="F168" i="4"/>
  <c r="F169" i="4"/>
  <c r="F170" i="4"/>
  <c r="F171" i="4"/>
  <c r="F172" i="4"/>
  <c r="F173" i="4"/>
  <c r="F174" i="4"/>
  <c r="F175" i="4"/>
  <c r="F176" i="4"/>
  <c r="F177" i="4"/>
  <c r="F178" i="4"/>
  <c r="F179" i="4"/>
  <c r="F180" i="4"/>
  <c r="F181" i="4"/>
  <c r="F182" i="4"/>
  <c r="F183" i="4"/>
  <c r="F184" i="4"/>
  <c r="F185" i="4"/>
  <c r="F186" i="4"/>
  <c r="F187" i="4"/>
  <c r="F188" i="4"/>
  <c r="F189" i="4"/>
  <c r="F190" i="4"/>
  <c r="F191" i="4"/>
  <c r="F192" i="4"/>
  <c r="F193" i="4"/>
  <c r="F194" i="4"/>
  <c r="F195" i="4"/>
  <c r="F196" i="4"/>
  <c r="F197" i="4"/>
  <c r="F198" i="4"/>
  <c r="F199" i="4"/>
  <c r="F200" i="4"/>
  <c r="F201" i="4"/>
  <c r="F202" i="4"/>
  <c r="F203" i="4"/>
  <c r="F204" i="4"/>
  <c r="F205" i="4"/>
  <c r="F206" i="4"/>
  <c r="F207" i="4"/>
  <c r="F208" i="4"/>
  <c r="F209" i="4"/>
  <c r="F210" i="4"/>
  <c r="F211" i="4"/>
  <c r="F212" i="4"/>
  <c r="F213" i="4"/>
  <c r="F214" i="4"/>
  <c r="F215" i="4"/>
  <c r="F216" i="4"/>
  <c r="F217" i="4"/>
  <c r="F218" i="4"/>
  <c r="F219" i="4"/>
  <c r="F220" i="4"/>
  <c r="F221" i="4"/>
  <c r="F222" i="4"/>
  <c r="F223" i="4"/>
  <c r="F224" i="4"/>
  <c r="F225" i="4"/>
  <c r="F226" i="4"/>
  <c r="F227" i="4"/>
  <c r="F228" i="4"/>
  <c r="F229" i="4"/>
  <c r="F230" i="4"/>
  <c r="F231" i="4"/>
  <c r="F232" i="4"/>
  <c r="F233" i="4"/>
  <c r="F234" i="4"/>
  <c r="F235" i="4"/>
  <c r="F236" i="4"/>
  <c r="F237" i="4"/>
  <c r="F238" i="4"/>
  <c r="F239" i="4"/>
  <c r="F240" i="4"/>
  <c r="F241" i="4"/>
  <c r="F242" i="4"/>
  <c r="F243" i="4"/>
  <c r="F244" i="4"/>
  <c r="F245" i="4"/>
  <c r="F246" i="4"/>
  <c r="F247" i="4"/>
  <c r="F248" i="4"/>
  <c r="F249" i="4"/>
  <c r="F250" i="4"/>
  <c r="F251" i="4"/>
  <c r="F252" i="4"/>
  <c r="F253" i="4"/>
  <c r="F254" i="4"/>
  <c r="F255" i="4"/>
  <c r="F256" i="4"/>
  <c r="F257" i="4"/>
  <c r="F258" i="4"/>
  <c r="F259" i="4"/>
  <c r="F260" i="4"/>
  <c r="F261" i="4"/>
  <c r="F262" i="4"/>
  <c r="F263" i="4"/>
  <c r="F264" i="4"/>
  <c r="F265" i="4"/>
  <c r="F266" i="4"/>
  <c r="F267" i="4"/>
  <c r="F268" i="4"/>
  <c r="F269" i="4"/>
  <c r="F270" i="4"/>
  <c r="F271" i="4"/>
  <c r="F272" i="4"/>
  <c r="F273" i="4"/>
  <c r="F274" i="4"/>
  <c r="F275" i="4"/>
  <c r="F276" i="4"/>
  <c r="F277" i="4"/>
  <c r="F278" i="4"/>
  <c r="F279" i="4"/>
  <c r="F280" i="4"/>
  <c r="F281" i="4"/>
  <c r="F282" i="4"/>
  <c r="F283" i="4"/>
  <c r="F284" i="4"/>
  <c r="F285" i="4"/>
  <c r="F286" i="4"/>
  <c r="F287" i="4"/>
  <c r="F288" i="4"/>
  <c r="F289" i="4"/>
  <c r="F290" i="4"/>
  <c r="F291" i="4"/>
  <c r="F292" i="4"/>
  <c r="F293" i="4"/>
  <c r="F294" i="4"/>
  <c r="F295" i="4"/>
  <c r="F296" i="4"/>
  <c r="F297" i="4"/>
  <c r="F298" i="4"/>
  <c r="F299" i="4"/>
  <c r="F300" i="4"/>
  <c r="F301" i="4"/>
  <c r="F302" i="4"/>
  <c r="F303" i="4"/>
  <c r="F304" i="4"/>
  <c r="F305" i="4"/>
  <c r="F306" i="4"/>
  <c r="F307" i="4"/>
  <c r="F308" i="4"/>
  <c r="F309" i="4"/>
  <c r="F310" i="4"/>
  <c r="F311" i="4"/>
  <c r="F312" i="4"/>
  <c r="F313" i="4"/>
  <c r="F314" i="4"/>
  <c r="F315" i="4"/>
  <c r="F316" i="4"/>
  <c r="F317" i="4"/>
  <c r="F318" i="4"/>
  <c r="F319" i="4"/>
  <c r="F320" i="4"/>
  <c r="F321" i="4"/>
  <c r="F322" i="4"/>
  <c r="F323" i="4"/>
  <c r="F324" i="4"/>
  <c r="F325" i="4"/>
  <c r="F326" i="4"/>
  <c r="F327" i="4"/>
  <c r="F328" i="4"/>
  <c r="F329" i="4"/>
  <c r="F330" i="4"/>
  <c r="F331" i="4"/>
  <c r="F332" i="4"/>
  <c r="F333" i="4"/>
  <c r="F334" i="4"/>
  <c r="F335" i="4"/>
  <c r="F336" i="4"/>
  <c r="F337" i="4"/>
  <c r="F338" i="4"/>
  <c r="F339" i="4"/>
  <c r="F340" i="4"/>
  <c r="F341" i="4"/>
  <c r="F342" i="4"/>
  <c r="F343" i="4"/>
  <c r="F344" i="4"/>
  <c r="F345" i="4"/>
  <c r="F346" i="4"/>
  <c r="F347" i="4"/>
  <c r="F348" i="4"/>
  <c r="F349" i="4"/>
  <c r="C44" i="7"/>
  <c r="C45" i="7"/>
  <c r="C46" i="7"/>
  <c r="C47" i="7"/>
  <c r="C48" i="7"/>
  <c r="C49" i="7"/>
  <c r="C50" i="7"/>
  <c r="C51" i="7"/>
  <c r="C52" i="7"/>
  <c r="C53" i="7"/>
  <c r="C54" i="7"/>
  <c r="C55" i="7"/>
  <c r="C56" i="7"/>
  <c r="C57" i="7"/>
  <c r="C58" i="7"/>
  <c r="C59" i="7"/>
  <c r="C60" i="7"/>
  <c r="C61" i="7"/>
  <c r="C62" i="7"/>
  <c r="C63" i="7"/>
  <c r="C64" i="7"/>
  <c r="C65" i="7"/>
  <c r="C66" i="7"/>
  <c r="C67" i="7"/>
  <c r="C68" i="7"/>
  <c r="C69" i="7"/>
  <c r="C70" i="7"/>
  <c r="C71" i="7"/>
  <c r="C72" i="7"/>
  <c r="C73" i="7"/>
  <c r="C74" i="7"/>
  <c r="C75" i="7"/>
  <c r="C76" i="7"/>
  <c r="C77" i="7"/>
  <c r="C78" i="7"/>
  <c r="C79" i="7"/>
  <c r="C80" i="7"/>
  <c r="C81" i="7"/>
  <c r="C82" i="7"/>
  <c r="C83" i="7"/>
  <c r="C84" i="7"/>
  <c r="C85" i="7"/>
  <c r="C86" i="7"/>
  <c r="C87" i="7"/>
  <c r="C88" i="7"/>
  <c r="C89" i="7"/>
  <c r="C90" i="7"/>
  <c r="C91" i="7"/>
  <c r="C92" i="7"/>
  <c r="C93" i="7"/>
  <c r="C94" i="7"/>
  <c r="C95" i="7"/>
  <c r="C96" i="7"/>
  <c r="C97" i="7"/>
  <c r="C98" i="7"/>
  <c r="C99" i="7"/>
  <c r="C100" i="7"/>
  <c r="C101" i="7"/>
  <c r="C102" i="7"/>
  <c r="C103" i="7"/>
  <c r="C104" i="7"/>
  <c r="C105" i="7"/>
  <c r="C106" i="7"/>
  <c r="C107" i="7"/>
  <c r="C108" i="7"/>
  <c r="C109" i="7"/>
  <c r="C110" i="7"/>
  <c r="C111" i="7"/>
  <c r="C112" i="7"/>
  <c r="C113" i="7"/>
  <c r="C114" i="7"/>
  <c r="C115" i="7"/>
  <c r="C116" i="7"/>
  <c r="C117" i="7"/>
  <c r="C118" i="7"/>
  <c r="C119" i="7"/>
  <c r="C120" i="7"/>
  <c r="C121" i="7"/>
  <c r="C122" i="7"/>
  <c r="C123" i="7"/>
  <c r="C124" i="7"/>
  <c r="C125" i="7"/>
  <c r="C126" i="7"/>
  <c r="C127" i="7"/>
  <c r="C128" i="7"/>
  <c r="C129" i="7"/>
  <c r="C130" i="7"/>
  <c r="C131" i="7"/>
  <c r="C132" i="7"/>
  <c r="C133" i="7"/>
  <c r="C134" i="7"/>
  <c r="C135" i="7"/>
  <c r="C136" i="7"/>
  <c r="C137" i="7"/>
  <c r="C138" i="7"/>
  <c r="C139" i="7"/>
  <c r="C140" i="7"/>
  <c r="C141" i="7"/>
  <c r="C142" i="7"/>
  <c r="C143" i="7"/>
  <c r="C144" i="7"/>
  <c r="C145" i="7"/>
  <c r="C146" i="7"/>
  <c r="C147" i="7"/>
  <c r="C148" i="7"/>
  <c r="C149" i="7"/>
  <c r="C150" i="7"/>
  <c r="C151" i="7"/>
  <c r="C152" i="7"/>
  <c r="C153" i="7"/>
  <c r="C154" i="7"/>
  <c r="C155" i="7"/>
  <c r="C156" i="7"/>
  <c r="C157" i="7"/>
  <c r="C158" i="7"/>
  <c r="C159" i="7"/>
  <c r="C160" i="7"/>
  <c r="C161" i="7"/>
  <c r="C162" i="7"/>
  <c r="C163" i="7"/>
  <c r="C164" i="7"/>
  <c r="C165" i="7"/>
  <c r="C166" i="7"/>
  <c r="C167" i="7"/>
  <c r="C168" i="7"/>
  <c r="C169" i="7"/>
  <c r="C170" i="7"/>
  <c r="C171" i="7"/>
  <c r="C172" i="7"/>
  <c r="C173" i="7"/>
  <c r="C174" i="7"/>
  <c r="C175" i="7"/>
  <c r="C176" i="7"/>
  <c r="C177" i="7"/>
  <c r="C178" i="7"/>
  <c r="C179" i="7"/>
  <c r="C180" i="7"/>
  <c r="C181" i="7"/>
  <c r="C182" i="7"/>
  <c r="C183" i="7"/>
  <c r="C184" i="7"/>
  <c r="C185" i="7"/>
  <c r="C186" i="7"/>
  <c r="C187" i="7"/>
  <c r="C188" i="7"/>
  <c r="C189" i="7"/>
  <c r="C190" i="7"/>
  <c r="C191" i="7"/>
  <c r="C192" i="7"/>
  <c r="C193" i="7"/>
  <c r="C194" i="7"/>
  <c r="C195" i="7"/>
  <c r="C196" i="7"/>
  <c r="C197" i="7"/>
  <c r="C198" i="7"/>
  <c r="C199" i="7"/>
  <c r="C200" i="7"/>
  <c r="C201" i="7"/>
  <c r="C202" i="7"/>
  <c r="C203" i="7"/>
  <c r="C204" i="7"/>
  <c r="C205" i="7"/>
  <c r="C206" i="7"/>
  <c r="C207" i="7"/>
  <c r="C208" i="7"/>
  <c r="C209" i="7"/>
  <c r="C210" i="7"/>
  <c r="C211" i="7"/>
  <c r="C212" i="7"/>
  <c r="C213" i="7"/>
  <c r="C214" i="7"/>
  <c r="C215" i="7"/>
  <c r="C216" i="7"/>
  <c r="C217" i="7"/>
  <c r="C218" i="7"/>
  <c r="C219" i="7"/>
  <c r="C220" i="7"/>
  <c r="C221" i="7"/>
  <c r="C222" i="7"/>
  <c r="C223" i="7"/>
  <c r="C224" i="7"/>
  <c r="C225" i="7"/>
  <c r="C226" i="7"/>
  <c r="C227" i="7"/>
  <c r="C228" i="7"/>
  <c r="C229" i="7"/>
  <c r="C230" i="7"/>
  <c r="C231" i="7"/>
  <c r="C232" i="7"/>
  <c r="C233" i="7"/>
  <c r="C234" i="7"/>
  <c r="C235" i="7"/>
  <c r="C236" i="7"/>
  <c r="C237" i="7"/>
  <c r="C238" i="7"/>
  <c r="C239" i="7"/>
  <c r="C240" i="7"/>
  <c r="C241" i="7"/>
  <c r="C242" i="7"/>
  <c r="C243" i="7"/>
  <c r="C244" i="7"/>
  <c r="C245" i="7"/>
  <c r="C246" i="7"/>
  <c r="C247" i="7"/>
  <c r="C248" i="7"/>
  <c r="C249" i="7"/>
  <c r="C250" i="7"/>
  <c r="C251" i="7"/>
  <c r="C252" i="7"/>
  <c r="C253" i="7"/>
  <c r="C254" i="7"/>
  <c r="C255" i="7"/>
  <c r="C256" i="7"/>
  <c r="C257" i="7"/>
  <c r="C258" i="7"/>
  <c r="C259" i="7"/>
  <c r="C260" i="7"/>
  <c r="C261" i="7"/>
  <c r="C262" i="7"/>
  <c r="C263" i="7"/>
  <c r="C264" i="7"/>
  <c r="C265" i="7"/>
  <c r="C266" i="7"/>
  <c r="C267" i="7"/>
  <c r="C268" i="7"/>
  <c r="C269" i="7"/>
  <c r="C270" i="7"/>
  <c r="C271" i="7"/>
  <c r="C272" i="7"/>
  <c r="C273" i="7"/>
  <c r="C274" i="7"/>
  <c r="C275" i="7"/>
  <c r="C276" i="7"/>
  <c r="C277" i="7"/>
  <c r="C278" i="7"/>
  <c r="C279" i="7"/>
  <c r="C280" i="7"/>
  <c r="C281" i="7"/>
  <c r="C282" i="7"/>
  <c r="C283" i="7"/>
  <c r="C284" i="7"/>
  <c r="C285" i="7"/>
  <c r="C286" i="7"/>
  <c r="C287" i="7"/>
  <c r="C288" i="7"/>
  <c r="C289" i="7"/>
  <c r="C290" i="7"/>
  <c r="C291" i="7"/>
  <c r="C292" i="7"/>
  <c r="C293" i="7"/>
  <c r="C294" i="7"/>
  <c r="C295" i="7"/>
  <c r="C296" i="7"/>
  <c r="C297" i="7"/>
  <c r="C298" i="7"/>
  <c r="C299" i="7"/>
  <c r="C300" i="7"/>
  <c r="C301" i="7"/>
  <c r="C302" i="7"/>
  <c r="C303" i="7"/>
  <c r="C304" i="7"/>
  <c r="C305" i="7"/>
  <c r="C306" i="7"/>
  <c r="C307" i="7"/>
  <c r="C308" i="7"/>
  <c r="C309" i="7"/>
  <c r="C310" i="7"/>
  <c r="C311" i="7"/>
  <c r="C312" i="7"/>
  <c r="C313" i="7"/>
  <c r="C314" i="7"/>
  <c r="C315" i="7"/>
  <c r="C316" i="7"/>
  <c r="C317" i="7"/>
  <c r="C318" i="7"/>
  <c r="C319" i="7"/>
  <c r="C320" i="7"/>
  <c r="C321" i="7"/>
  <c r="C322" i="7"/>
  <c r="C323" i="7"/>
  <c r="C324" i="7"/>
  <c r="C325" i="7"/>
  <c r="C326" i="7"/>
  <c r="C327" i="7"/>
  <c r="C328" i="7"/>
  <c r="C329" i="7"/>
  <c r="C330" i="7"/>
  <c r="C331" i="7"/>
  <c r="C332" i="7"/>
  <c r="C333" i="7"/>
  <c r="C334" i="7"/>
  <c r="C335" i="7"/>
  <c r="C336" i="7"/>
  <c r="C337" i="7"/>
  <c r="C338" i="7"/>
  <c r="C339" i="7"/>
  <c r="C340" i="7"/>
  <c r="C341" i="7"/>
  <c r="C342" i="7"/>
  <c r="C343" i="7"/>
  <c r="C344" i="7"/>
  <c r="C345" i="7"/>
  <c r="C346" i="7"/>
  <c r="C347" i="7"/>
  <c r="C348" i="7"/>
  <c r="C349" i="7"/>
  <c r="C350" i="7"/>
  <c r="C351" i="7"/>
  <c r="C352" i="7"/>
  <c r="C353" i="7"/>
  <c r="C354" i="7"/>
  <c r="C355" i="7"/>
  <c r="C356" i="7"/>
  <c r="C357" i="7"/>
  <c r="C358" i="7"/>
  <c r="C359" i="7"/>
  <c r="C360" i="7"/>
  <c r="C361" i="7"/>
  <c r="C362" i="7"/>
  <c r="C363" i="7"/>
  <c r="C364" i="7"/>
  <c r="C365" i="7"/>
  <c r="C366" i="7"/>
  <c r="C367" i="7"/>
  <c r="C368" i="7"/>
  <c r="C369" i="7"/>
  <c r="C370" i="7"/>
  <c r="C371" i="7"/>
  <c r="C372" i="7"/>
  <c r="C373" i="7"/>
  <c r="C374" i="7"/>
  <c r="C375" i="7"/>
  <c r="C376" i="7"/>
  <c r="C377" i="7"/>
  <c r="C378" i="7"/>
  <c r="C379" i="7"/>
  <c r="C380" i="7"/>
  <c r="C381" i="7"/>
  <c r="C382" i="7"/>
  <c r="C383" i="7"/>
  <c r="C384" i="7"/>
  <c r="C385" i="7"/>
  <c r="C386" i="7"/>
  <c r="C387" i="7"/>
  <c r="C388" i="7"/>
  <c r="C389" i="7"/>
  <c r="C390" i="7"/>
  <c r="C391" i="7"/>
  <c r="C392" i="7"/>
  <c r="C393" i="7"/>
  <c r="C394" i="7"/>
  <c r="C395" i="7"/>
  <c r="C396" i="7"/>
  <c r="C397" i="7"/>
  <c r="C398" i="7"/>
  <c r="C399" i="7"/>
  <c r="C400" i="7"/>
  <c r="C401" i="7"/>
  <c r="C402" i="7"/>
  <c r="C403" i="7"/>
  <c r="C404" i="7"/>
  <c r="C405" i="7"/>
  <c r="C406" i="7"/>
  <c r="C407" i="7"/>
  <c r="C408" i="7"/>
  <c r="C409" i="7"/>
  <c r="C410" i="7"/>
  <c r="C411" i="7"/>
  <c r="C412" i="7"/>
  <c r="C413" i="7"/>
  <c r="C414" i="7"/>
  <c r="C415" i="7"/>
  <c r="C416" i="7"/>
  <c r="C417" i="7"/>
  <c r="C418" i="7"/>
  <c r="C419" i="7"/>
  <c r="C420" i="7"/>
  <c r="C421" i="7"/>
  <c r="C422" i="7"/>
  <c r="C423" i="7"/>
  <c r="C424" i="7"/>
  <c r="C425" i="7"/>
  <c r="C426" i="7"/>
  <c r="C427" i="7"/>
  <c r="C428" i="7"/>
  <c r="C429" i="7"/>
  <c r="C430" i="7"/>
  <c r="C431" i="7"/>
  <c r="C432" i="7"/>
  <c r="C433" i="7"/>
  <c r="C434" i="7"/>
  <c r="C435" i="7"/>
  <c r="C436" i="7"/>
  <c r="C437" i="7"/>
  <c r="C438" i="7"/>
  <c r="C439" i="7"/>
  <c r="C440" i="7"/>
  <c r="C441" i="7"/>
  <c r="C442" i="7"/>
  <c r="C443" i="7"/>
  <c r="C444" i="7"/>
  <c r="C445" i="7"/>
  <c r="C446" i="7"/>
  <c r="C447" i="7"/>
  <c r="C448" i="7"/>
  <c r="C449" i="7"/>
  <c r="C450" i="7"/>
  <c r="C451" i="7"/>
  <c r="C452" i="7"/>
  <c r="C453" i="7"/>
  <c r="C454" i="7"/>
  <c r="C455" i="7"/>
  <c r="C456" i="7"/>
  <c r="C457" i="7"/>
  <c r="C458" i="7"/>
  <c r="C459" i="7"/>
  <c r="C460" i="7"/>
  <c r="C461" i="7"/>
  <c r="C462" i="7"/>
  <c r="C463" i="7"/>
  <c r="C464" i="7"/>
  <c r="C465" i="7"/>
  <c r="C466" i="7"/>
  <c r="C467" i="7"/>
  <c r="C468" i="7"/>
  <c r="C469" i="7"/>
  <c r="C470" i="7"/>
  <c r="C471" i="7"/>
  <c r="C472" i="7"/>
  <c r="C473" i="7"/>
  <c r="C474" i="7"/>
  <c r="C475" i="7"/>
  <c r="C476" i="7"/>
  <c r="C477" i="7"/>
  <c r="C478" i="7"/>
  <c r="C479" i="7"/>
  <c r="C480" i="7"/>
  <c r="C481" i="7"/>
  <c r="C482" i="7"/>
  <c r="C483" i="7"/>
  <c r="G44" i="7"/>
  <c r="G45" i="7"/>
  <c r="G46" i="7"/>
  <c r="G47" i="7"/>
  <c r="G48" i="7"/>
  <c r="G49" i="7"/>
  <c r="G50" i="7"/>
  <c r="G51" i="7"/>
  <c r="G52" i="7"/>
  <c r="G53" i="7"/>
  <c r="G54" i="7"/>
  <c r="G55" i="7"/>
  <c r="G56" i="7"/>
  <c r="G57" i="7"/>
  <c r="G58" i="7"/>
  <c r="G59" i="7"/>
  <c r="G60" i="7"/>
  <c r="G61" i="7"/>
  <c r="G62" i="7"/>
  <c r="G63" i="7"/>
  <c r="G64" i="7"/>
  <c r="G65" i="7"/>
  <c r="G66" i="7"/>
  <c r="G67" i="7"/>
  <c r="G68" i="7"/>
  <c r="G69" i="7"/>
  <c r="G70" i="7"/>
  <c r="G71" i="7"/>
  <c r="G72" i="7"/>
  <c r="G73" i="7"/>
  <c r="G74" i="7"/>
  <c r="G75" i="7"/>
  <c r="G76" i="7"/>
  <c r="G77" i="7"/>
  <c r="G78" i="7"/>
  <c r="G79" i="7"/>
  <c r="G80" i="7"/>
  <c r="G81" i="7"/>
  <c r="G82" i="7"/>
  <c r="G83" i="7"/>
  <c r="G84" i="7"/>
  <c r="G85" i="7"/>
  <c r="G86" i="7"/>
  <c r="G87" i="7"/>
  <c r="G88" i="7"/>
  <c r="G89" i="7"/>
  <c r="G90" i="7"/>
  <c r="G91" i="7"/>
  <c r="G92" i="7"/>
  <c r="G93" i="7"/>
  <c r="G94" i="7"/>
  <c r="G95" i="7"/>
  <c r="G96" i="7"/>
  <c r="G97" i="7"/>
  <c r="G98" i="7"/>
  <c r="G99" i="7"/>
  <c r="G100" i="7"/>
  <c r="G101" i="7"/>
  <c r="G102" i="7"/>
  <c r="G103" i="7"/>
  <c r="G104" i="7"/>
  <c r="G105" i="7"/>
  <c r="G106" i="7"/>
  <c r="G107" i="7"/>
  <c r="G108" i="7"/>
  <c r="G109" i="7"/>
  <c r="G110" i="7"/>
  <c r="G111" i="7"/>
  <c r="G112" i="7"/>
  <c r="G113" i="7"/>
  <c r="G114" i="7"/>
  <c r="G115" i="7"/>
  <c r="G116" i="7"/>
  <c r="G117" i="7"/>
  <c r="G118" i="7"/>
  <c r="G119" i="7"/>
  <c r="G120" i="7"/>
  <c r="G121" i="7"/>
  <c r="G122" i="7"/>
  <c r="G123" i="7"/>
  <c r="G124" i="7"/>
  <c r="G125" i="7"/>
  <c r="G126" i="7"/>
  <c r="G127" i="7"/>
  <c r="G128" i="7"/>
  <c r="G129" i="7"/>
  <c r="G130" i="7"/>
  <c r="G131" i="7"/>
  <c r="G132" i="7"/>
  <c r="G133" i="7"/>
  <c r="G134" i="7"/>
  <c r="G135" i="7"/>
  <c r="G136" i="7"/>
  <c r="G137" i="7"/>
  <c r="G138" i="7"/>
  <c r="G139" i="7"/>
  <c r="G140" i="7"/>
  <c r="G141" i="7"/>
  <c r="G142" i="7"/>
  <c r="G143" i="7"/>
  <c r="G144" i="7"/>
  <c r="G145" i="7"/>
  <c r="G146" i="7"/>
  <c r="G147" i="7"/>
  <c r="G148" i="7"/>
  <c r="G149" i="7"/>
  <c r="G150" i="7"/>
  <c r="G151" i="7"/>
  <c r="G152" i="7"/>
  <c r="G153" i="7"/>
  <c r="G154" i="7"/>
  <c r="G155" i="7"/>
  <c r="G156" i="7"/>
  <c r="G157" i="7"/>
  <c r="G158" i="7"/>
  <c r="G159" i="7"/>
  <c r="G160" i="7"/>
  <c r="G161" i="7"/>
  <c r="G162" i="7"/>
  <c r="G163" i="7"/>
  <c r="G164" i="7"/>
  <c r="G165" i="7"/>
  <c r="G166" i="7"/>
  <c r="G167" i="7"/>
  <c r="G168" i="7"/>
  <c r="G169" i="7"/>
  <c r="G170" i="7"/>
  <c r="G171" i="7"/>
  <c r="G172" i="7"/>
  <c r="G173" i="7"/>
  <c r="G174" i="7"/>
  <c r="G175" i="7"/>
  <c r="G176" i="7"/>
  <c r="G177" i="7"/>
  <c r="G178" i="7"/>
  <c r="G179" i="7"/>
  <c r="G180" i="7"/>
  <c r="G181" i="7"/>
  <c r="G182" i="7"/>
  <c r="G183" i="7"/>
  <c r="G184" i="7"/>
  <c r="G185" i="7"/>
  <c r="G186" i="7"/>
  <c r="G187" i="7"/>
  <c r="G188" i="7"/>
  <c r="G189" i="7"/>
  <c r="G190" i="7"/>
  <c r="G191" i="7"/>
  <c r="G192" i="7"/>
  <c r="G193" i="7"/>
  <c r="G194" i="7"/>
  <c r="G195" i="7"/>
  <c r="G196" i="7"/>
  <c r="G197" i="7"/>
  <c r="G198" i="7"/>
  <c r="G199" i="7"/>
  <c r="G200" i="7"/>
  <c r="G201" i="7"/>
  <c r="G202" i="7"/>
  <c r="G203" i="7"/>
  <c r="G204" i="7"/>
  <c r="G205" i="7"/>
  <c r="G206" i="7"/>
  <c r="G207" i="7"/>
  <c r="G208" i="7"/>
  <c r="G209" i="7"/>
  <c r="G210" i="7"/>
  <c r="G211" i="7"/>
  <c r="G212" i="7"/>
  <c r="G213" i="7"/>
  <c r="G214" i="7"/>
  <c r="G215" i="7"/>
  <c r="G216" i="7"/>
  <c r="G217" i="7"/>
  <c r="G218" i="7"/>
  <c r="G219" i="7"/>
  <c r="G220" i="7"/>
  <c r="G221" i="7"/>
  <c r="G222" i="7"/>
  <c r="G223" i="7"/>
  <c r="G224" i="7"/>
  <c r="G225" i="7"/>
  <c r="G226" i="7"/>
  <c r="G227" i="7"/>
  <c r="G228" i="7"/>
  <c r="G229" i="7"/>
  <c r="G230" i="7"/>
  <c r="G231" i="7"/>
  <c r="G232" i="7"/>
  <c r="G233" i="7"/>
  <c r="G234" i="7"/>
  <c r="G235" i="7"/>
  <c r="G236" i="7"/>
  <c r="G237" i="7"/>
  <c r="G238" i="7"/>
  <c r="G239" i="7"/>
  <c r="G240" i="7"/>
  <c r="G241" i="7"/>
  <c r="G242" i="7"/>
  <c r="G243" i="7"/>
  <c r="G244" i="7"/>
  <c r="G245" i="7"/>
  <c r="G246" i="7"/>
  <c r="G247" i="7"/>
  <c r="G248" i="7"/>
  <c r="G249" i="7"/>
  <c r="G250" i="7"/>
  <c r="G251" i="7"/>
  <c r="G252" i="7"/>
  <c r="G253" i="7"/>
  <c r="G254" i="7"/>
  <c r="G255" i="7"/>
  <c r="G256" i="7"/>
  <c r="G257" i="7"/>
  <c r="G258" i="7"/>
  <c r="G259" i="7"/>
  <c r="G260" i="7"/>
  <c r="G261" i="7"/>
  <c r="G262" i="7"/>
  <c r="G263" i="7"/>
  <c r="G264" i="7"/>
  <c r="G265" i="7"/>
  <c r="G266" i="7"/>
  <c r="G267" i="7"/>
  <c r="G268" i="7"/>
  <c r="G269" i="7"/>
  <c r="G270" i="7"/>
  <c r="G271" i="7"/>
  <c r="G272" i="7"/>
  <c r="G273" i="7"/>
  <c r="G274" i="7"/>
  <c r="G275" i="7"/>
  <c r="G276" i="7"/>
  <c r="G277" i="7"/>
  <c r="G278" i="7"/>
  <c r="G279" i="7"/>
  <c r="G280" i="7"/>
  <c r="G281" i="7"/>
  <c r="G282" i="7"/>
  <c r="G283" i="7"/>
  <c r="G284" i="7"/>
  <c r="G285" i="7"/>
  <c r="G286" i="7"/>
  <c r="G287" i="7"/>
  <c r="G288" i="7"/>
  <c r="G289" i="7"/>
  <c r="G290" i="7"/>
  <c r="G291" i="7"/>
  <c r="G292" i="7"/>
  <c r="G293" i="7"/>
  <c r="G294" i="7"/>
  <c r="G295" i="7"/>
  <c r="G296" i="7"/>
  <c r="G297" i="7"/>
  <c r="G298" i="7"/>
  <c r="G299" i="7"/>
  <c r="G300" i="7"/>
  <c r="G301" i="7"/>
  <c r="G302" i="7"/>
  <c r="G303" i="7"/>
  <c r="G304" i="7"/>
  <c r="G305" i="7"/>
  <c r="G306" i="7"/>
  <c r="G307" i="7"/>
  <c r="G308" i="7"/>
  <c r="G309" i="7"/>
  <c r="G310" i="7"/>
  <c r="G311" i="7"/>
  <c r="G312" i="7"/>
  <c r="G313" i="7"/>
  <c r="G314" i="7"/>
  <c r="G315" i="7"/>
  <c r="G316" i="7"/>
  <c r="G317" i="7"/>
  <c r="G318" i="7"/>
  <c r="G319" i="7"/>
  <c r="G320" i="7"/>
  <c r="G321" i="7"/>
  <c r="G322" i="7"/>
  <c r="G323" i="7"/>
  <c r="G324" i="7"/>
  <c r="G325" i="7"/>
  <c r="G326" i="7"/>
  <c r="G327" i="7"/>
  <c r="G328" i="7"/>
  <c r="G329" i="7"/>
  <c r="G330" i="7"/>
  <c r="G331" i="7"/>
  <c r="G332" i="7"/>
  <c r="G333" i="7"/>
  <c r="G334" i="7"/>
  <c r="G335" i="7"/>
  <c r="G336" i="7"/>
  <c r="G337" i="7"/>
  <c r="G338" i="7"/>
  <c r="G339" i="7"/>
  <c r="G340" i="7"/>
  <c r="G341" i="7"/>
  <c r="G342" i="7"/>
  <c r="G343" i="7"/>
  <c r="G344" i="7"/>
  <c r="G345" i="7"/>
  <c r="G346" i="7"/>
  <c r="G347" i="7"/>
  <c r="G348" i="7"/>
  <c r="G349" i="7"/>
  <c r="G350" i="7"/>
  <c r="G351" i="7"/>
  <c r="G352" i="7"/>
  <c r="G353" i="7"/>
  <c r="G354" i="7"/>
  <c r="G355" i="7"/>
  <c r="G356" i="7"/>
  <c r="G357" i="7"/>
  <c r="G358" i="7"/>
  <c r="G359" i="7"/>
  <c r="G360" i="7"/>
  <c r="G361" i="7"/>
  <c r="G362" i="7"/>
  <c r="G363" i="7"/>
  <c r="G364" i="7"/>
  <c r="G365" i="7"/>
  <c r="G366" i="7"/>
  <c r="G367" i="7"/>
  <c r="G368" i="7"/>
  <c r="G369" i="7"/>
  <c r="G370" i="7"/>
  <c r="G371" i="7"/>
  <c r="G372" i="7"/>
  <c r="G373" i="7"/>
  <c r="G374" i="7"/>
  <c r="G375" i="7"/>
  <c r="G376" i="7"/>
  <c r="G377" i="7"/>
  <c r="G378" i="7"/>
  <c r="G379" i="7"/>
  <c r="G380" i="7"/>
  <c r="G381" i="7"/>
  <c r="G382" i="7"/>
  <c r="G383" i="7"/>
  <c r="G384" i="7"/>
  <c r="G385" i="7"/>
  <c r="G386" i="7"/>
  <c r="G387" i="7"/>
  <c r="G388" i="7"/>
  <c r="G389" i="7"/>
  <c r="G390" i="7"/>
  <c r="G391" i="7"/>
  <c r="G392" i="7"/>
  <c r="G393" i="7"/>
  <c r="G394" i="7"/>
  <c r="G395" i="7"/>
  <c r="G396" i="7"/>
  <c r="G397" i="7"/>
  <c r="G398" i="7"/>
  <c r="G399" i="7"/>
  <c r="G400" i="7"/>
  <c r="G401" i="7"/>
  <c r="G402" i="7"/>
  <c r="G403" i="7"/>
  <c r="G404" i="7"/>
  <c r="G405" i="7"/>
  <c r="G406" i="7"/>
  <c r="G407" i="7"/>
  <c r="G408" i="7"/>
  <c r="G409" i="7"/>
  <c r="G410" i="7"/>
  <c r="G411" i="7"/>
  <c r="G412" i="7"/>
  <c r="G413" i="7"/>
  <c r="G414" i="7"/>
  <c r="G415" i="7"/>
  <c r="G416" i="7"/>
  <c r="G417" i="7"/>
  <c r="G418" i="7"/>
  <c r="G419" i="7"/>
  <c r="G420" i="7"/>
  <c r="G421" i="7"/>
  <c r="G422" i="7"/>
  <c r="G423" i="7"/>
  <c r="G424" i="7"/>
  <c r="G425" i="7"/>
  <c r="G426" i="7"/>
  <c r="G427" i="7"/>
  <c r="G428" i="7"/>
  <c r="G429" i="7"/>
  <c r="G430" i="7"/>
  <c r="G431" i="7"/>
  <c r="G432" i="7"/>
  <c r="G433" i="7"/>
  <c r="G434" i="7"/>
  <c r="G435" i="7"/>
  <c r="G436" i="7"/>
  <c r="G437" i="7"/>
  <c r="G438" i="7"/>
  <c r="G439" i="7"/>
  <c r="G440" i="7"/>
  <c r="G441" i="7"/>
  <c r="G442" i="7"/>
  <c r="G443" i="7"/>
  <c r="G444" i="7"/>
  <c r="G445" i="7"/>
  <c r="G446" i="7"/>
  <c r="G447" i="7"/>
  <c r="G448" i="7"/>
  <c r="G449" i="7"/>
  <c r="G450" i="7"/>
  <c r="G451" i="7"/>
  <c r="G452" i="7"/>
  <c r="G453" i="7"/>
  <c r="G454" i="7"/>
  <c r="G455" i="7"/>
  <c r="G456" i="7"/>
  <c r="G457" i="7"/>
  <c r="G458" i="7"/>
  <c r="G459" i="7"/>
  <c r="G460" i="7"/>
  <c r="G461" i="7"/>
  <c r="G462" i="7"/>
  <c r="G463" i="7"/>
  <c r="G464" i="7"/>
  <c r="G465" i="7"/>
  <c r="G466" i="7"/>
  <c r="G467" i="7"/>
  <c r="G468" i="7"/>
  <c r="G469" i="7"/>
  <c r="G470" i="7"/>
  <c r="G471" i="7"/>
  <c r="G472" i="7"/>
  <c r="G473" i="7"/>
  <c r="G474" i="7"/>
  <c r="G475" i="7"/>
  <c r="G476" i="7"/>
  <c r="G477" i="7"/>
  <c r="G478" i="7"/>
  <c r="G479" i="7"/>
  <c r="G480" i="7"/>
  <c r="G481" i="7"/>
  <c r="G482" i="7"/>
  <c r="G483" i="7"/>
  <c r="O44" i="7"/>
  <c r="O45" i="7"/>
  <c r="O46" i="7"/>
  <c r="O47" i="7"/>
  <c r="O48" i="7"/>
  <c r="O49" i="7"/>
  <c r="O50" i="7"/>
  <c r="O51" i="7"/>
  <c r="O52" i="7"/>
  <c r="O53" i="7"/>
  <c r="O54" i="7"/>
  <c r="O55" i="7"/>
  <c r="O56" i="7"/>
  <c r="O57" i="7"/>
  <c r="O58" i="7"/>
  <c r="O59" i="7"/>
  <c r="O60" i="7"/>
  <c r="O61" i="7"/>
  <c r="O62" i="7"/>
  <c r="O63" i="7"/>
  <c r="O64" i="7"/>
  <c r="O65" i="7"/>
  <c r="O66" i="7"/>
  <c r="O67" i="7"/>
  <c r="O68" i="7"/>
  <c r="O69" i="7"/>
  <c r="O70" i="7"/>
  <c r="O71" i="7"/>
  <c r="O72" i="7"/>
  <c r="O73" i="7"/>
  <c r="O74" i="7"/>
  <c r="O75" i="7"/>
  <c r="O76" i="7"/>
  <c r="O77" i="7"/>
  <c r="O78" i="7"/>
  <c r="O79" i="7"/>
  <c r="O80" i="7"/>
  <c r="O81" i="7"/>
  <c r="O82" i="7"/>
  <c r="O83" i="7"/>
  <c r="O84" i="7"/>
  <c r="O85" i="7"/>
  <c r="O86" i="7"/>
  <c r="O87" i="7"/>
  <c r="O88" i="7"/>
  <c r="O89" i="7"/>
  <c r="O90" i="7"/>
  <c r="O91" i="7"/>
  <c r="O92" i="7"/>
  <c r="O93" i="7"/>
  <c r="O94" i="7"/>
  <c r="O95" i="7"/>
  <c r="O96" i="7"/>
  <c r="O97" i="7"/>
  <c r="O98" i="7"/>
  <c r="O99" i="7"/>
  <c r="O100" i="7"/>
  <c r="O101" i="7"/>
  <c r="O102" i="7"/>
  <c r="O103" i="7"/>
  <c r="O104" i="7"/>
  <c r="O105" i="7"/>
  <c r="O106" i="7"/>
  <c r="O107" i="7"/>
  <c r="O108" i="7"/>
  <c r="O109" i="7"/>
  <c r="O110" i="7"/>
  <c r="O111" i="7"/>
  <c r="O112" i="7"/>
  <c r="O113" i="7"/>
  <c r="O114" i="7"/>
  <c r="O115" i="7"/>
  <c r="O116" i="7"/>
  <c r="O117" i="7"/>
  <c r="O118" i="7"/>
  <c r="O119" i="7"/>
  <c r="O120" i="7"/>
  <c r="O121" i="7"/>
  <c r="O122" i="7"/>
  <c r="O123" i="7"/>
  <c r="O124" i="7"/>
  <c r="O125" i="7"/>
  <c r="O126" i="7"/>
  <c r="O127" i="7"/>
  <c r="O128" i="7"/>
  <c r="O129" i="7"/>
  <c r="O130" i="7"/>
  <c r="O131" i="7"/>
  <c r="O132" i="7"/>
  <c r="O133" i="7"/>
  <c r="O134" i="7"/>
  <c r="O135" i="7"/>
  <c r="O136" i="7"/>
  <c r="O137" i="7"/>
  <c r="O138" i="7"/>
  <c r="O139" i="7"/>
  <c r="O140" i="7"/>
  <c r="O141" i="7"/>
  <c r="O142" i="7"/>
  <c r="O143" i="7"/>
  <c r="O144" i="7"/>
  <c r="O145" i="7"/>
  <c r="O146" i="7"/>
  <c r="O147" i="7"/>
  <c r="O148" i="7"/>
  <c r="O149" i="7"/>
  <c r="O150" i="7"/>
  <c r="O151" i="7"/>
  <c r="O152" i="7"/>
  <c r="O153" i="7"/>
  <c r="O154" i="7"/>
  <c r="O155" i="7"/>
  <c r="O156" i="7"/>
  <c r="O157" i="7"/>
  <c r="O158" i="7"/>
  <c r="O159" i="7"/>
  <c r="O160" i="7"/>
  <c r="O161" i="7"/>
  <c r="O162" i="7"/>
  <c r="O163" i="7"/>
  <c r="O164" i="7"/>
  <c r="O165" i="7"/>
  <c r="O166" i="7"/>
  <c r="O167" i="7"/>
  <c r="O168" i="7"/>
  <c r="O169" i="7"/>
  <c r="O170" i="7"/>
  <c r="O171" i="7"/>
  <c r="O172" i="7"/>
  <c r="O173" i="7"/>
  <c r="O174" i="7"/>
  <c r="O175" i="7"/>
  <c r="O176" i="7"/>
  <c r="O177" i="7"/>
  <c r="O178" i="7"/>
  <c r="O179" i="7"/>
  <c r="O180" i="7"/>
  <c r="O181" i="7"/>
  <c r="O182" i="7"/>
  <c r="O183" i="7"/>
  <c r="O184" i="7"/>
  <c r="O185" i="7"/>
  <c r="O186" i="7"/>
  <c r="O187" i="7"/>
  <c r="O188" i="7"/>
  <c r="O189" i="7"/>
  <c r="O190" i="7"/>
  <c r="O191" i="7"/>
  <c r="O192" i="7"/>
  <c r="O193" i="7"/>
  <c r="O194" i="7"/>
  <c r="O195" i="7"/>
  <c r="O196" i="7"/>
  <c r="O197" i="7"/>
  <c r="O198" i="7"/>
  <c r="O199" i="7"/>
  <c r="O200" i="7"/>
  <c r="O201" i="7"/>
  <c r="O202" i="7"/>
  <c r="O203" i="7"/>
  <c r="O204" i="7"/>
  <c r="O205" i="7"/>
  <c r="O206" i="7"/>
  <c r="O207" i="7"/>
  <c r="O208" i="7"/>
  <c r="O209" i="7"/>
  <c r="O210" i="7"/>
  <c r="O211" i="7"/>
  <c r="O212" i="7"/>
  <c r="O213" i="7"/>
  <c r="O214" i="7"/>
  <c r="O215" i="7"/>
  <c r="O216" i="7"/>
  <c r="O217" i="7"/>
  <c r="O218" i="7"/>
  <c r="O219" i="7"/>
  <c r="O220" i="7"/>
  <c r="O221" i="7"/>
  <c r="O222" i="7"/>
  <c r="O223" i="7"/>
  <c r="O224" i="7"/>
  <c r="O225" i="7"/>
  <c r="O226" i="7"/>
  <c r="O227" i="7"/>
  <c r="O228" i="7"/>
  <c r="O229" i="7"/>
  <c r="O230" i="7"/>
  <c r="O231" i="7"/>
  <c r="O232" i="7"/>
  <c r="O233" i="7"/>
  <c r="O234" i="7"/>
  <c r="O235" i="7"/>
  <c r="O236" i="7"/>
  <c r="O237" i="7"/>
  <c r="O238" i="7"/>
  <c r="O239" i="7"/>
  <c r="O240" i="7"/>
  <c r="O241" i="7"/>
  <c r="O242" i="7"/>
  <c r="O243" i="7"/>
  <c r="O244" i="7"/>
  <c r="O245" i="7"/>
  <c r="O246" i="7"/>
  <c r="O247" i="7"/>
  <c r="O248" i="7"/>
  <c r="O249" i="7"/>
  <c r="O250" i="7"/>
  <c r="O251" i="7"/>
  <c r="O252" i="7"/>
  <c r="O253" i="7"/>
  <c r="O254" i="7"/>
  <c r="O255" i="7"/>
  <c r="O256" i="7"/>
  <c r="O257" i="7"/>
  <c r="O258" i="7"/>
  <c r="O259" i="7"/>
  <c r="O260" i="7"/>
  <c r="O261" i="7"/>
  <c r="O262" i="7"/>
  <c r="O263" i="7"/>
  <c r="O264" i="7"/>
  <c r="O265" i="7"/>
  <c r="O266" i="7"/>
  <c r="O267" i="7"/>
  <c r="O268" i="7"/>
  <c r="O269" i="7"/>
  <c r="O270" i="7"/>
  <c r="O271" i="7"/>
  <c r="O272" i="7"/>
  <c r="O273" i="7"/>
  <c r="O274" i="7"/>
  <c r="O275" i="7"/>
  <c r="O276" i="7"/>
  <c r="O277" i="7"/>
  <c r="O278" i="7"/>
  <c r="O279" i="7"/>
  <c r="O280" i="7"/>
  <c r="O281" i="7"/>
  <c r="O282" i="7"/>
  <c r="O283" i="7"/>
  <c r="O284" i="7"/>
  <c r="O285" i="7"/>
  <c r="O286" i="7"/>
  <c r="O287" i="7"/>
  <c r="O288" i="7"/>
  <c r="O289" i="7"/>
  <c r="O290" i="7"/>
  <c r="O291" i="7"/>
  <c r="O292" i="7"/>
  <c r="O293" i="7"/>
  <c r="O294" i="7"/>
  <c r="O295" i="7"/>
  <c r="O296" i="7"/>
  <c r="O297" i="7"/>
  <c r="O298" i="7"/>
  <c r="O299" i="7"/>
  <c r="O300" i="7"/>
  <c r="O301" i="7"/>
  <c r="O302" i="7"/>
  <c r="O303" i="7"/>
  <c r="O304" i="7"/>
  <c r="O305" i="7"/>
  <c r="O306" i="7"/>
  <c r="O307" i="7"/>
  <c r="O308" i="7"/>
  <c r="O309" i="7"/>
  <c r="O310" i="7"/>
  <c r="O311" i="7"/>
  <c r="O312" i="7"/>
  <c r="O313" i="7"/>
  <c r="O314" i="7"/>
  <c r="O315" i="7"/>
  <c r="O316" i="7"/>
  <c r="O317" i="7"/>
  <c r="O318" i="7"/>
  <c r="O319" i="7"/>
  <c r="O320" i="7"/>
  <c r="O321" i="7"/>
  <c r="O322" i="7"/>
  <c r="O323" i="7"/>
  <c r="O324" i="7"/>
  <c r="O325" i="7"/>
  <c r="O326" i="7"/>
  <c r="O327" i="7"/>
  <c r="O328" i="7"/>
  <c r="O329" i="7"/>
  <c r="O330" i="7"/>
  <c r="O331" i="7"/>
  <c r="O332" i="7"/>
  <c r="O333" i="7"/>
  <c r="O334" i="7"/>
  <c r="O335" i="7"/>
  <c r="O336" i="7"/>
  <c r="O337" i="7"/>
  <c r="O338" i="7"/>
  <c r="O339" i="7"/>
  <c r="O340" i="7"/>
  <c r="O341" i="7"/>
  <c r="O342" i="7"/>
  <c r="O343" i="7"/>
  <c r="O344" i="7"/>
  <c r="O345" i="7"/>
  <c r="O346" i="7"/>
  <c r="O347" i="7"/>
  <c r="O348" i="7"/>
  <c r="O349" i="7"/>
  <c r="O350" i="7"/>
  <c r="O351" i="7"/>
  <c r="O352" i="7"/>
  <c r="O353" i="7"/>
  <c r="O354" i="7"/>
  <c r="O355" i="7"/>
  <c r="O356" i="7"/>
  <c r="O357" i="7"/>
  <c r="O358" i="7"/>
  <c r="O359" i="7"/>
  <c r="O360" i="7"/>
  <c r="O361" i="7"/>
  <c r="O362" i="7"/>
  <c r="O363" i="7"/>
  <c r="O364" i="7"/>
  <c r="O365" i="7"/>
  <c r="O366" i="7"/>
  <c r="O367" i="7"/>
  <c r="O368" i="7"/>
  <c r="O369" i="7"/>
  <c r="O370" i="7"/>
  <c r="O371" i="7"/>
  <c r="O372" i="7"/>
  <c r="O373" i="7"/>
  <c r="O374" i="7"/>
  <c r="O375" i="7"/>
  <c r="O376" i="7"/>
  <c r="O377" i="7"/>
  <c r="O378" i="7"/>
  <c r="O379" i="7"/>
  <c r="O380" i="7"/>
  <c r="O381" i="7"/>
  <c r="O382" i="7"/>
  <c r="O383" i="7"/>
  <c r="O384" i="7"/>
  <c r="O385" i="7"/>
  <c r="O386" i="7"/>
  <c r="O387" i="7"/>
  <c r="O388" i="7"/>
  <c r="O389" i="7"/>
  <c r="O390" i="7"/>
  <c r="O391" i="7"/>
  <c r="O392" i="7"/>
  <c r="O393" i="7"/>
  <c r="O394" i="7"/>
  <c r="O395" i="7"/>
  <c r="O396" i="7"/>
  <c r="O397" i="7"/>
  <c r="O398" i="7"/>
  <c r="O399" i="7"/>
  <c r="O400" i="7"/>
  <c r="O401" i="7"/>
  <c r="O402" i="7"/>
  <c r="O403" i="7"/>
  <c r="O404" i="7"/>
  <c r="O405" i="7"/>
  <c r="O406" i="7"/>
  <c r="O407" i="7"/>
  <c r="O408" i="7"/>
  <c r="O409" i="7"/>
  <c r="O410" i="7"/>
  <c r="O411" i="7"/>
  <c r="O412" i="7"/>
  <c r="O413" i="7"/>
  <c r="O414" i="7"/>
  <c r="O415" i="7"/>
  <c r="O416" i="7"/>
  <c r="O417" i="7"/>
  <c r="O418" i="7"/>
  <c r="O419" i="7"/>
  <c r="O420" i="7"/>
  <c r="O421" i="7"/>
  <c r="O422" i="7"/>
  <c r="O423" i="7"/>
  <c r="O424" i="7"/>
  <c r="O425" i="7"/>
  <c r="O426" i="7"/>
  <c r="O427" i="7"/>
  <c r="O428" i="7"/>
  <c r="O429" i="7"/>
  <c r="O430" i="7"/>
  <c r="O431" i="7"/>
  <c r="O432" i="7"/>
  <c r="O433" i="7"/>
  <c r="O434" i="7"/>
  <c r="O435" i="7"/>
  <c r="O436" i="7"/>
  <c r="O437" i="7"/>
  <c r="O438" i="7"/>
  <c r="O439" i="7"/>
  <c r="O440" i="7"/>
  <c r="O441" i="7"/>
  <c r="O442" i="7"/>
  <c r="O443" i="7"/>
  <c r="O444" i="7"/>
  <c r="O445" i="7"/>
  <c r="O446" i="7"/>
  <c r="O447" i="7"/>
  <c r="O448" i="7"/>
  <c r="O449" i="7"/>
  <c r="O450" i="7"/>
  <c r="O451" i="7"/>
  <c r="O452" i="7"/>
  <c r="O453" i="7"/>
  <c r="O454" i="7"/>
  <c r="O455" i="7"/>
  <c r="O456" i="7"/>
  <c r="O457" i="7"/>
  <c r="O458" i="7"/>
  <c r="O459" i="7"/>
  <c r="O460" i="7"/>
  <c r="O461" i="7"/>
  <c r="O462" i="7"/>
  <c r="O463" i="7"/>
  <c r="O464" i="7"/>
  <c r="O465" i="7"/>
  <c r="O466" i="7"/>
  <c r="O467" i="7"/>
  <c r="O468" i="7"/>
  <c r="O469" i="7"/>
  <c r="O470" i="7"/>
  <c r="O471" i="7"/>
  <c r="O472" i="7"/>
  <c r="O473" i="7"/>
  <c r="O474" i="7"/>
  <c r="O475" i="7"/>
  <c r="O476" i="7"/>
  <c r="O477" i="7"/>
  <c r="O478" i="7"/>
  <c r="O479" i="7"/>
  <c r="O480" i="7"/>
  <c r="O481" i="7"/>
  <c r="O482" i="7"/>
  <c r="O483" i="7"/>
  <c r="D4" i="4"/>
  <c r="D5" i="4"/>
  <c r="D6" i="4"/>
  <c r="D7" i="4"/>
  <c r="D8" i="4"/>
  <c r="D9" i="4"/>
  <c r="D10" i="4"/>
  <c r="D11" i="4"/>
  <c r="D12" i="4"/>
  <c r="D13" i="4"/>
  <c r="D14" i="4"/>
  <c r="D15" i="4"/>
  <c r="D16" i="4"/>
  <c r="D17" i="4"/>
  <c r="D18" i="4"/>
  <c r="D19" i="4"/>
  <c r="D20" i="4"/>
  <c r="D21" i="4"/>
  <c r="D22" i="4"/>
  <c r="D23" i="4"/>
  <c r="D24" i="4"/>
  <c r="D25" i="4"/>
  <c r="D26" i="4"/>
  <c r="D27" i="4"/>
  <c r="D28" i="4"/>
  <c r="D29" i="4"/>
  <c r="D30" i="4"/>
  <c r="D31" i="4"/>
  <c r="D32" i="4"/>
  <c r="D33" i="4"/>
  <c r="D34" i="4"/>
  <c r="D35" i="4"/>
  <c r="D36" i="4"/>
  <c r="D37" i="4"/>
  <c r="D38" i="4"/>
  <c r="D39" i="4"/>
  <c r="D40" i="4"/>
  <c r="D41" i="4"/>
  <c r="D42" i="4"/>
  <c r="D43" i="4"/>
  <c r="D44" i="4"/>
  <c r="D45" i="4"/>
  <c r="D46" i="4"/>
  <c r="D47" i="4"/>
  <c r="D48" i="4"/>
  <c r="D49" i="4"/>
  <c r="D50" i="4"/>
  <c r="D51" i="4"/>
  <c r="D52" i="4"/>
  <c r="D53" i="4"/>
  <c r="D54" i="4"/>
  <c r="D55" i="4"/>
  <c r="D56" i="4"/>
  <c r="D57" i="4"/>
  <c r="D58" i="4"/>
  <c r="D59" i="4"/>
  <c r="D60" i="4"/>
  <c r="D61" i="4"/>
  <c r="D62" i="4"/>
  <c r="D63" i="4"/>
  <c r="D64" i="4"/>
  <c r="D65" i="4"/>
  <c r="D66" i="4"/>
  <c r="D67" i="4"/>
  <c r="D68" i="4"/>
  <c r="D69" i="4"/>
  <c r="D70" i="4"/>
  <c r="D71" i="4"/>
  <c r="D72" i="4"/>
  <c r="D73" i="4"/>
  <c r="D74" i="4"/>
  <c r="D75" i="4"/>
  <c r="D76" i="4"/>
  <c r="D77" i="4"/>
  <c r="D78" i="4"/>
  <c r="D79" i="4"/>
  <c r="D80" i="4"/>
  <c r="D81" i="4"/>
  <c r="D82" i="4"/>
  <c r="D83" i="4"/>
  <c r="D84" i="4"/>
  <c r="D85" i="4"/>
  <c r="D86" i="4"/>
  <c r="D87" i="4"/>
  <c r="D88" i="4"/>
  <c r="D89" i="4"/>
  <c r="D90" i="4"/>
  <c r="D91" i="4"/>
  <c r="D92" i="4"/>
  <c r="D93" i="4"/>
  <c r="D94" i="4"/>
  <c r="D95" i="4"/>
  <c r="D96" i="4"/>
  <c r="D97" i="4"/>
  <c r="D98" i="4"/>
  <c r="D99" i="4"/>
  <c r="D100" i="4"/>
  <c r="D101" i="4"/>
  <c r="D102" i="4"/>
  <c r="D103" i="4"/>
  <c r="D104" i="4"/>
  <c r="D105" i="4"/>
  <c r="D106" i="4"/>
  <c r="D107" i="4"/>
  <c r="D108" i="4"/>
  <c r="D109" i="4"/>
  <c r="D110" i="4"/>
  <c r="D111" i="4"/>
  <c r="D112" i="4"/>
  <c r="D113" i="4"/>
  <c r="D114" i="4"/>
  <c r="D115" i="4"/>
  <c r="D116" i="4"/>
  <c r="D117" i="4"/>
  <c r="D118" i="4"/>
  <c r="D119" i="4"/>
  <c r="D120" i="4"/>
  <c r="D121" i="4"/>
  <c r="D122" i="4"/>
  <c r="D123" i="4"/>
  <c r="F4" i="4"/>
  <c r="F5" i="4"/>
  <c r="F6" i="4"/>
  <c r="F7" i="4"/>
  <c r="F8" i="4"/>
  <c r="F9" i="4"/>
  <c r="F10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39" i="4"/>
  <c r="F40" i="4"/>
  <c r="F41" i="4"/>
  <c r="F42" i="4"/>
  <c r="F43" i="4"/>
  <c r="F44" i="4"/>
  <c r="F45" i="4"/>
  <c r="F46" i="4"/>
  <c r="F47" i="4"/>
  <c r="F48" i="4"/>
  <c r="F49" i="4"/>
  <c r="F50" i="4"/>
  <c r="F51" i="4"/>
  <c r="F52" i="4"/>
  <c r="F53" i="4"/>
  <c r="F54" i="4"/>
  <c r="F55" i="4"/>
  <c r="F56" i="4"/>
  <c r="F57" i="4"/>
  <c r="F58" i="4"/>
  <c r="F59" i="4"/>
  <c r="F60" i="4"/>
  <c r="F61" i="4"/>
  <c r="F62" i="4"/>
  <c r="F63" i="4"/>
  <c r="F64" i="4"/>
  <c r="F65" i="4"/>
  <c r="F66" i="4"/>
  <c r="F67" i="4"/>
  <c r="F68" i="4"/>
  <c r="F69" i="4"/>
  <c r="F70" i="4"/>
  <c r="F71" i="4"/>
  <c r="F72" i="4"/>
  <c r="F73" i="4"/>
  <c r="F74" i="4"/>
  <c r="F75" i="4"/>
  <c r="F76" i="4"/>
  <c r="F77" i="4"/>
  <c r="F78" i="4"/>
  <c r="F79" i="4"/>
  <c r="F80" i="4"/>
  <c r="F81" i="4"/>
  <c r="F82" i="4"/>
  <c r="F83" i="4"/>
  <c r="F84" i="4"/>
  <c r="F85" i="4"/>
  <c r="F86" i="4"/>
  <c r="F87" i="4"/>
  <c r="F88" i="4"/>
  <c r="F89" i="4"/>
  <c r="F90" i="4"/>
  <c r="F91" i="4"/>
  <c r="F92" i="4"/>
  <c r="F93" i="4"/>
  <c r="F94" i="4"/>
  <c r="F95" i="4"/>
  <c r="F96" i="4"/>
  <c r="F97" i="4"/>
  <c r="F98" i="4"/>
  <c r="F99" i="4"/>
  <c r="F100" i="4"/>
  <c r="F101" i="4"/>
  <c r="F102" i="4"/>
  <c r="F103" i="4"/>
  <c r="F104" i="4"/>
  <c r="F105" i="4"/>
  <c r="F106" i="4"/>
  <c r="F107" i="4"/>
  <c r="F108" i="4"/>
  <c r="F109" i="4"/>
  <c r="F110" i="4"/>
  <c r="F111" i="4"/>
  <c r="F112" i="4"/>
  <c r="F113" i="4"/>
  <c r="F114" i="4"/>
  <c r="F115" i="4"/>
  <c r="F116" i="4"/>
  <c r="F117" i="4"/>
  <c r="F118" i="4"/>
  <c r="F119" i="4"/>
  <c r="F120" i="4"/>
  <c r="F121" i="4"/>
  <c r="F122" i="4"/>
  <c r="F123" i="4"/>
  <c r="C4" i="7"/>
  <c r="C5" i="7"/>
  <c r="C6" i="7"/>
  <c r="C7" i="7"/>
  <c r="C8" i="7"/>
  <c r="C9" i="7"/>
  <c r="C10" i="7"/>
  <c r="C11" i="7"/>
  <c r="C12" i="7"/>
  <c r="C13" i="7"/>
  <c r="C14" i="7"/>
  <c r="C15" i="7"/>
  <c r="C16" i="7"/>
  <c r="C17" i="7"/>
  <c r="C18" i="7"/>
  <c r="C19" i="7"/>
  <c r="C20" i="7"/>
  <c r="C21" i="7"/>
  <c r="C22" i="7"/>
  <c r="C23" i="7"/>
  <c r="C24" i="7"/>
  <c r="C25" i="7"/>
  <c r="C26" i="7"/>
  <c r="C27" i="7"/>
  <c r="C28" i="7"/>
  <c r="C29" i="7"/>
  <c r="C30" i="7"/>
  <c r="C31" i="7"/>
  <c r="C32" i="7"/>
  <c r="C33" i="7"/>
  <c r="C34" i="7"/>
  <c r="C35" i="7"/>
  <c r="C36" i="7"/>
  <c r="C37" i="7"/>
  <c r="C38" i="7"/>
  <c r="C39" i="7"/>
  <c r="C40" i="7"/>
  <c r="C41" i="7"/>
  <c r="C42" i="7"/>
  <c r="C43" i="7"/>
  <c r="G4" i="7"/>
  <c r="O4" i="7" s="1"/>
  <c r="G5" i="7"/>
  <c r="O5" i="7" s="1"/>
  <c r="G6" i="7"/>
  <c r="O6" i="7" s="1"/>
  <c r="G7" i="7"/>
  <c r="O7" i="7" s="1"/>
  <c r="G8" i="7"/>
  <c r="O8" i="7" s="1"/>
  <c r="G9" i="7"/>
  <c r="O9" i="7" s="1"/>
  <c r="G10" i="7"/>
  <c r="O10" i="7" s="1"/>
  <c r="G11" i="7"/>
  <c r="O11" i="7" s="1"/>
  <c r="G12" i="7"/>
  <c r="O12" i="7" s="1"/>
  <c r="G13" i="7"/>
  <c r="O13" i="7" s="1"/>
  <c r="G14" i="7"/>
  <c r="O14" i="7" s="1"/>
  <c r="G15" i="7"/>
  <c r="O15" i="7" s="1"/>
  <c r="G16" i="7"/>
  <c r="O16" i="7" s="1"/>
  <c r="G17" i="7"/>
  <c r="O17" i="7" s="1"/>
  <c r="G18" i="7"/>
  <c r="O18" i="7" s="1"/>
  <c r="G19" i="7"/>
  <c r="O19" i="7" s="1"/>
  <c r="G20" i="7"/>
  <c r="O20" i="7" s="1"/>
  <c r="G21" i="7"/>
  <c r="O21" i="7" s="1"/>
  <c r="G22" i="7"/>
  <c r="O22" i="7" s="1"/>
  <c r="G23" i="7"/>
  <c r="O23" i="7" s="1"/>
  <c r="G24" i="7"/>
  <c r="O24" i="7" s="1"/>
  <c r="G25" i="7"/>
  <c r="O25" i="7" s="1"/>
  <c r="G26" i="7"/>
  <c r="O26" i="7" s="1"/>
  <c r="G27" i="7"/>
  <c r="O27" i="7" s="1"/>
  <c r="G28" i="7"/>
  <c r="O28" i="7" s="1"/>
  <c r="G29" i="7"/>
  <c r="O29" i="7" s="1"/>
  <c r="G30" i="7"/>
  <c r="O30" i="7" s="1"/>
  <c r="G31" i="7"/>
  <c r="O31" i="7" s="1"/>
  <c r="G32" i="7"/>
  <c r="O32" i="7" s="1"/>
  <c r="G33" i="7"/>
  <c r="O33" i="7" s="1"/>
  <c r="G34" i="7"/>
  <c r="O34" i="7" s="1"/>
  <c r="G35" i="7"/>
  <c r="O35" i="7" s="1"/>
  <c r="G36" i="7"/>
  <c r="O36" i="7" s="1"/>
  <c r="G37" i="7"/>
  <c r="O37" i="7" s="1"/>
  <c r="G38" i="7"/>
  <c r="O38" i="7" s="1"/>
  <c r="G39" i="7"/>
  <c r="O39" i="7" s="1"/>
  <c r="G40" i="7"/>
  <c r="O40" i="7" s="1"/>
  <c r="G41" i="7"/>
  <c r="O41" i="7" s="1"/>
  <c r="G42" i="7"/>
  <c r="O42" i="7" s="1"/>
  <c r="G43" i="7"/>
  <c r="O43" i="7" s="1"/>
  <c r="V4" i="6"/>
  <c r="V5" i="6"/>
  <c r="V6" i="6"/>
  <c r="V7" i="6"/>
  <c r="V8" i="6"/>
  <c r="V9" i="6"/>
  <c r="V10" i="6"/>
  <c r="V11" i="6"/>
  <c r="V12" i="6"/>
  <c r="V13" i="6"/>
  <c r="V14" i="6"/>
  <c r="V15" i="6"/>
  <c r="V16" i="6"/>
  <c r="V17" i="6"/>
  <c r="V18" i="6"/>
  <c r="V19" i="6"/>
  <c r="V20" i="6"/>
  <c r="V21" i="6"/>
  <c r="V22" i="6"/>
  <c r="V23" i="6"/>
  <c r="V24" i="6"/>
  <c r="V25" i="6"/>
  <c r="V26" i="6"/>
  <c r="V27" i="6"/>
  <c r="V28" i="6"/>
  <c r="V29" i="6"/>
  <c r="V30" i="6"/>
  <c r="V31" i="6"/>
  <c r="V32" i="6"/>
  <c r="V33" i="6"/>
  <c r="V34" i="6"/>
  <c r="V35" i="6"/>
  <c r="V36" i="6"/>
  <c r="V37" i="6"/>
  <c r="V38" i="6"/>
  <c r="V39" i="6"/>
  <c r="V40" i="6"/>
  <c r="V41" i="6"/>
  <c r="V42" i="6"/>
  <c r="V43" i="6"/>
  <c r="U4" i="6"/>
  <c r="U5" i="6"/>
  <c r="U6" i="6"/>
  <c r="U7" i="6"/>
  <c r="U8" i="6"/>
  <c r="U9" i="6"/>
  <c r="U10" i="6"/>
  <c r="U11" i="6"/>
  <c r="U12" i="6"/>
  <c r="U13" i="6"/>
  <c r="U14" i="6"/>
  <c r="U15" i="6"/>
  <c r="U16" i="6"/>
  <c r="U17" i="6"/>
  <c r="U18" i="6"/>
  <c r="U19" i="6"/>
  <c r="U20" i="6"/>
  <c r="U21" i="6"/>
  <c r="U22" i="6"/>
  <c r="U23" i="6"/>
  <c r="U24" i="6"/>
  <c r="U25" i="6"/>
  <c r="U26" i="6"/>
  <c r="U27" i="6"/>
  <c r="U28" i="6"/>
  <c r="U29" i="6"/>
  <c r="U30" i="6"/>
  <c r="U31" i="6"/>
  <c r="U32" i="6"/>
  <c r="U33" i="6"/>
  <c r="U34" i="6"/>
  <c r="U35" i="6"/>
  <c r="U36" i="6"/>
  <c r="U37" i="6"/>
  <c r="U38" i="6"/>
  <c r="U39" i="6"/>
  <c r="U40" i="6"/>
  <c r="U41" i="6"/>
  <c r="U42" i="6"/>
  <c r="U43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aurelio rodriguescota</author>
  </authors>
  <commentList>
    <comment ref="D3" authorId="0" shapeId="0" xr:uid="{8BBB750E-FA22-4154-B7C3-1DB4AFD3BBF9}">
      <text>
        <r>
          <rPr>
            <sz val="9"/>
            <color indexed="81"/>
            <rFont val="Segoe UI"/>
            <charset val="1"/>
          </rPr>
          <t>Mês e Ano de Apuração da jornada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aurelio rodriguescota</author>
  </authors>
  <commentList>
    <comment ref="D3" authorId="0" shapeId="0" xr:uid="{675BD474-0762-47A7-ABBE-FF88F81BA6FC}">
      <text>
        <r>
          <rPr>
            <b/>
            <sz val="9"/>
            <color indexed="81"/>
            <rFont val="Segoe UI"/>
            <charset val="1"/>
          </rPr>
          <t>Data referente ao mês e o Ano</t>
        </r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<sst xmlns="http://schemas.openxmlformats.org/spreadsheetml/2006/main" count="5508" uniqueCount="408">
  <si>
    <t>CLT</t>
  </si>
  <si>
    <t>PJ</t>
  </si>
  <si>
    <t>Data</t>
  </si>
  <si>
    <t>Genero</t>
  </si>
  <si>
    <t>Masculino</t>
  </si>
  <si>
    <t>Feminino</t>
  </si>
  <si>
    <t>Turno</t>
  </si>
  <si>
    <t>Turno B</t>
  </si>
  <si>
    <t>Turno A</t>
  </si>
  <si>
    <t>Turno C</t>
  </si>
  <si>
    <t>Turno D</t>
  </si>
  <si>
    <t>Turno Folguista</t>
  </si>
  <si>
    <t>Data de Nascimento</t>
  </si>
  <si>
    <t>Idade</t>
  </si>
  <si>
    <t>Meta</t>
  </si>
  <si>
    <t>Empresa</t>
  </si>
  <si>
    <t>Empresa X</t>
  </si>
  <si>
    <t>Empresa Y</t>
  </si>
  <si>
    <t>Empresa Z</t>
  </si>
  <si>
    <t>02/11/1971</t>
  </si>
  <si>
    <t>15/05/1984</t>
  </si>
  <si>
    <t>Funcionários</t>
  </si>
  <si>
    <t>Matricula</t>
  </si>
  <si>
    <t>Funcionario 1</t>
  </si>
  <si>
    <t>Funcionario 2</t>
  </si>
  <si>
    <t>Funcionario 3</t>
  </si>
  <si>
    <t>Funcionario 4</t>
  </si>
  <si>
    <t>Funcionario 5</t>
  </si>
  <si>
    <t>Funcionario 6</t>
  </si>
  <si>
    <t>Funcionario 7</t>
  </si>
  <si>
    <t>Funcionario 8</t>
  </si>
  <si>
    <t>Funcionario 9</t>
  </si>
  <si>
    <t>Funcionario 10</t>
  </si>
  <si>
    <t>Funcionario 11</t>
  </si>
  <si>
    <t>Funcionario 12</t>
  </si>
  <si>
    <t>Funcionario 13</t>
  </si>
  <si>
    <t>Funcionario 14</t>
  </si>
  <si>
    <t>Funcionario 15</t>
  </si>
  <si>
    <t>Funcionario 16</t>
  </si>
  <si>
    <t>Funcionario 17</t>
  </si>
  <si>
    <t>Funcionario 18</t>
  </si>
  <si>
    <t>Funcionario 19</t>
  </si>
  <si>
    <t>Funcionario 20</t>
  </si>
  <si>
    <t>Funcionario 21</t>
  </si>
  <si>
    <t>Funcionario 22</t>
  </si>
  <si>
    <t>Funcionario 23</t>
  </si>
  <si>
    <t>Funcionario 24</t>
  </si>
  <si>
    <t>Funcionario 25</t>
  </si>
  <si>
    <t>Funcionario 26</t>
  </si>
  <si>
    <t>Funcionario 27</t>
  </si>
  <si>
    <t>Funcionario 28</t>
  </si>
  <si>
    <t>Funcionario 29</t>
  </si>
  <si>
    <t>Funcionario 30</t>
  </si>
  <si>
    <t>Funcionario 31</t>
  </si>
  <si>
    <t>Funcionario 32</t>
  </si>
  <si>
    <t>Funcionario 33</t>
  </si>
  <si>
    <t>Funcionario 34</t>
  </si>
  <si>
    <t>Funcionario 35</t>
  </si>
  <si>
    <t>Funcionario 36</t>
  </si>
  <si>
    <t>Funcionario 37</t>
  </si>
  <si>
    <t>Funcionario 38</t>
  </si>
  <si>
    <t>Funcionario 39</t>
  </si>
  <si>
    <t>Funcionario 40</t>
  </si>
  <si>
    <t>Cargo</t>
  </si>
  <si>
    <t>Tipo de Contrato</t>
  </si>
  <si>
    <t>Data de Admissão</t>
  </si>
  <si>
    <t>Tempo de Emprea</t>
  </si>
  <si>
    <t>Dias Úteis</t>
  </si>
  <si>
    <t>Carga Horária</t>
  </si>
  <si>
    <t>Horas Prevista no Mês</t>
  </si>
  <si>
    <t>Data Prevista</t>
  </si>
  <si>
    <t>Nome</t>
  </si>
  <si>
    <t>ID Ocorrência</t>
  </si>
  <si>
    <t>Setor</t>
  </si>
  <si>
    <t>Escala</t>
  </si>
  <si>
    <t>Salário</t>
  </si>
  <si>
    <t>5x1</t>
  </si>
  <si>
    <t>6x1</t>
  </si>
  <si>
    <t>12x36</t>
  </si>
  <si>
    <t>5x2</t>
  </si>
  <si>
    <t>24x48</t>
  </si>
  <si>
    <t>4x2</t>
  </si>
  <si>
    <t>4x3</t>
  </si>
  <si>
    <t>Salário/Hora</t>
  </si>
  <si>
    <t>Data da Ocorrência</t>
  </si>
  <si>
    <t>Dia da Semana</t>
  </si>
  <si>
    <t>Tipo de Ocorrência</t>
  </si>
  <si>
    <t>Falta</t>
  </si>
  <si>
    <t>Atraso</t>
  </si>
  <si>
    <t>Saída Antecipada</t>
  </si>
  <si>
    <t>Atitude disciplinar</t>
  </si>
  <si>
    <t>Motivo</t>
  </si>
  <si>
    <t>CID</t>
  </si>
  <si>
    <t>Justificado</t>
  </si>
  <si>
    <t>Observação</t>
  </si>
  <si>
    <t>Sim</t>
  </si>
  <si>
    <t>Recursos Humanos</t>
  </si>
  <si>
    <t>Financeiro</t>
  </si>
  <si>
    <t>Contabilidade</t>
  </si>
  <si>
    <t>Jurídico</t>
  </si>
  <si>
    <t>Operações</t>
  </si>
  <si>
    <t>Logística</t>
  </si>
  <si>
    <t>Marketing</t>
  </si>
  <si>
    <t>Vendas</t>
  </si>
  <si>
    <t>TI</t>
  </si>
  <si>
    <t>Engenharia</t>
  </si>
  <si>
    <t>Produção</t>
  </si>
  <si>
    <t>Qualidade</t>
  </si>
  <si>
    <t>Compras</t>
  </si>
  <si>
    <t>Atendimento</t>
  </si>
  <si>
    <t>Administração</t>
  </si>
  <si>
    <t>Analista</t>
  </si>
  <si>
    <t>Assistente</t>
  </si>
  <si>
    <t>Coordenador</t>
  </si>
  <si>
    <t>Supervisor</t>
  </si>
  <si>
    <t>Gerente</t>
  </si>
  <si>
    <t>Diretor</t>
  </si>
  <si>
    <t>Estagiário</t>
  </si>
  <si>
    <t>Auxiliar</t>
  </si>
  <si>
    <t>Técnico</t>
  </si>
  <si>
    <t>Especialista</t>
  </si>
  <si>
    <t>Operador</t>
  </si>
  <si>
    <t>Consultor</t>
  </si>
  <si>
    <t>Administrador</t>
  </si>
  <si>
    <t>Programador</t>
  </si>
  <si>
    <t>Engenheiro</t>
  </si>
  <si>
    <t>Analista Pleno</t>
  </si>
  <si>
    <t>Analista Sênior</t>
  </si>
  <si>
    <t>Auxiliar Administrativo</t>
  </si>
  <si>
    <t>Atendente</t>
  </si>
  <si>
    <t>Analista de Projetos</t>
  </si>
  <si>
    <t>01/01/2025</t>
  </si>
  <si>
    <t>01/02/2025</t>
  </si>
  <si>
    <t>01/03/2025</t>
  </si>
  <si>
    <t>01/04/2025</t>
  </si>
  <si>
    <t>01/05/2025</t>
  </si>
  <si>
    <t>01/06/2025</t>
  </si>
  <si>
    <t>01/07/2025</t>
  </si>
  <si>
    <t>01/08/2025</t>
  </si>
  <si>
    <t>01/09/2025</t>
  </si>
  <si>
    <t>01/10/2025</t>
  </si>
  <si>
    <t>01/11/2025</t>
  </si>
  <si>
    <t>01/12/2025</t>
  </si>
  <si>
    <t>Estágio</t>
  </si>
  <si>
    <t>Horas Ausência</t>
  </si>
  <si>
    <t>25/09/2025</t>
  </si>
  <si>
    <t>15/08/2025</t>
  </si>
  <si>
    <t>27/09/2025</t>
  </si>
  <si>
    <t>28/04/2025</t>
  </si>
  <si>
    <t>29/09/2025</t>
  </si>
  <si>
    <t>07/09/2025</t>
  </si>
  <si>
    <t>05/12/2025</t>
  </si>
  <si>
    <t>04/10/2025</t>
  </si>
  <si>
    <t>04/03/2025</t>
  </si>
  <si>
    <t>03/07/2025</t>
  </si>
  <si>
    <t>03/03/2025</t>
  </si>
  <si>
    <t>11/02/2025</t>
  </si>
  <si>
    <t>21/04/2025</t>
  </si>
  <si>
    <t>25/10/2025</t>
  </si>
  <si>
    <t>23/03/2025</t>
  </si>
  <si>
    <t>26/07/2025</t>
  </si>
  <si>
    <t>04/04/2025</t>
  </si>
  <si>
    <t>18/07/2025</t>
  </si>
  <si>
    <t>25/11/2025</t>
  </si>
  <si>
    <t>08/03/2025</t>
  </si>
  <si>
    <t>19/09/2025</t>
  </si>
  <si>
    <t>20/09/2025</t>
  </si>
  <si>
    <t>09/11/2025</t>
  </si>
  <si>
    <t>21/11/2025</t>
  </si>
  <si>
    <t>12/12/2025</t>
  </si>
  <si>
    <t>29/03/2025</t>
  </si>
  <si>
    <t>04/02/2025</t>
  </si>
  <si>
    <t>04/06/2025</t>
  </si>
  <si>
    <t>18/10/2025</t>
  </si>
  <si>
    <t>12/08/2025</t>
  </si>
  <si>
    <t>31/03/2025</t>
  </si>
  <si>
    <t>31/01/2025</t>
  </si>
  <si>
    <t>19/01/2025</t>
  </si>
  <si>
    <t>10/07/2025</t>
  </si>
  <si>
    <t>24/07/2025</t>
  </si>
  <si>
    <t>31/05/2025</t>
  </si>
  <si>
    <t>13/09/2025</t>
  </si>
  <si>
    <t>23/12/2025</t>
  </si>
  <si>
    <t>13/08/2025</t>
  </si>
  <si>
    <t>03/10/2025</t>
  </si>
  <si>
    <t>20/04/2025</t>
  </si>
  <si>
    <t>21/02/2025</t>
  </si>
  <si>
    <t>31/08/2025</t>
  </si>
  <si>
    <t>31/10/2025</t>
  </si>
  <si>
    <t>24/04/2025</t>
  </si>
  <si>
    <t>27/11/2025</t>
  </si>
  <si>
    <t>24/11/2025</t>
  </si>
  <si>
    <t>21/12/2025</t>
  </si>
  <si>
    <t>14/04/2025</t>
  </si>
  <si>
    <t>11/09/2025</t>
  </si>
  <si>
    <t>19/11/2025</t>
  </si>
  <si>
    <t>10/08/2025</t>
  </si>
  <si>
    <t>06/04/2025</t>
  </si>
  <si>
    <t>02/11/2025</t>
  </si>
  <si>
    <t>03/04/2025</t>
  </si>
  <si>
    <t>05/05/2025</t>
  </si>
  <si>
    <t>26/04/2025</t>
  </si>
  <si>
    <t>20/07/2025</t>
  </si>
  <si>
    <t>28/02/2025</t>
  </si>
  <si>
    <t>12/11/2025</t>
  </si>
  <si>
    <t>10/12/2025</t>
  </si>
  <si>
    <t>26/01/2025</t>
  </si>
  <si>
    <t>10/01/2025</t>
  </si>
  <si>
    <t>10/04/2025</t>
  </si>
  <si>
    <t>28/01/2025</t>
  </si>
  <si>
    <t>30/10/2025</t>
  </si>
  <si>
    <t>08/06/2025</t>
  </si>
  <si>
    <t>12/07/2025</t>
  </si>
  <si>
    <t>07/07/2025</t>
  </si>
  <si>
    <t>27/03/2025</t>
  </si>
  <si>
    <t>02/02/2025</t>
  </si>
  <si>
    <t>19/02/2025</t>
  </si>
  <si>
    <t>25/07/2025</t>
  </si>
  <si>
    <t>28/05/2025</t>
  </si>
  <si>
    <t>05/09/2025</t>
  </si>
  <si>
    <t>16/04/2025</t>
  </si>
  <si>
    <t>07/01/2025</t>
  </si>
  <si>
    <t>26/10/2025</t>
  </si>
  <si>
    <t>08/09/2025</t>
  </si>
  <si>
    <t>20/02/2025</t>
  </si>
  <si>
    <t>19/06/2025</t>
  </si>
  <si>
    <t>13/06/2025</t>
  </si>
  <si>
    <t>31/07/2025</t>
  </si>
  <si>
    <t>15/11/2025</t>
  </si>
  <si>
    <t>07/04/2025</t>
  </si>
  <si>
    <t>06/06/2025</t>
  </si>
  <si>
    <t>16/01/2025</t>
  </si>
  <si>
    <t>12/05/2025</t>
  </si>
  <si>
    <t>20/06/2025</t>
  </si>
  <si>
    <t>13/11/2025</t>
  </si>
  <si>
    <t>14/07/2025</t>
  </si>
  <si>
    <t>06/11/2025</t>
  </si>
  <si>
    <t>15/02/2025</t>
  </si>
  <si>
    <t>27/05/2025</t>
  </si>
  <si>
    <t>24/02/2025</t>
  </si>
  <si>
    <t>24/09/2025</t>
  </si>
  <si>
    <t>28/06/2025</t>
  </si>
  <si>
    <t>25/04/2025</t>
  </si>
  <si>
    <t>02/12/2025</t>
  </si>
  <si>
    <t>05/03/2025</t>
  </si>
  <si>
    <t>26/11/2025</t>
  </si>
  <si>
    <t>30/05/2025</t>
  </si>
  <si>
    <t>15/03/2025</t>
  </si>
  <si>
    <t>05/02/2025</t>
  </si>
  <si>
    <t>25/03/2025</t>
  </si>
  <si>
    <t>04/07/2025</t>
  </si>
  <si>
    <t>08/11/2025</t>
  </si>
  <si>
    <t>18/12/2025</t>
  </si>
  <si>
    <t>25/01/2025</t>
  </si>
  <si>
    <t>21/10/2025</t>
  </si>
  <si>
    <t>22/11/2025</t>
  </si>
  <si>
    <t>25/08/2025</t>
  </si>
  <si>
    <t>30/04/2025</t>
  </si>
  <si>
    <t>09/07/2025</t>
  </si>
  <si>
    <t>22/09/2025</t>
  </si>
  <si>
    <t>21/08/2025</t>
  </si>
  <si>
    <t>18/08/2025</t>
  </si>
  <si>
    <t>22/04/2025</t>
  </si>
  <si>
    <t>04/01/2025</t>
  </si>
  <si>
    <t>03/12/2025</t>
  </si>
  <si>
    <t>23/11/2025</t>
  </si>
  <si>
    <t>02/08/2025</t>
  </si>
  <si>
    <t>07/10/2025</t>
  </si>
  <si>
    <t>08/05/2025</t>
  </si>
  <si>
    <t>10/09/2025</t>
  </si>
  <si>
    <t>20/08/2025</t>
  </si>
  <si>
    <t>09/08/2025</t>
  </si>
  <si>
    <t>17/12/2025</t>
  </si>
  <si>
    <t>02/06/2025</t>
  </si>
  <si>
    <t>15/10/2025</t>
  </si>
  <si>
    <t>13/02/2025</t>
  </si>
  <si>
    <t>18/09/2025</t>
  </si>
  <si>
    <t>06/01/2025</t>
  </si>
  <si>
    <t>22/05/2025</t>
  </si>
  <si>
    <t>05/07/2025</t>
  </si>
  <si>
    <t>30/07/2025</t>
  </si>
  <si>
    <t>06/09/2025</t>
  </si>
  <si>
    <t>05/10/2025</t>
  </si>
  <si>
    <t>03/05/2025</t>
  </si>
  <si>
    <t>28/08/2025</t>
  </si>
  <si>
    <t>23/01/2025</t>
  </si>
  <si>
    <t>08/01/2025</t>
  </si>
  <si>
    <t>06/03/2025</t>
  </si>
  <si>
    <t>02/05/2025</t>
  </si>
  <si>
    <t>08/04/2025</t>
  </si>
  <si>
    <t>30/09/2025</t>
  </si>
  <si>
    <t>09/09/2025</t>
  </si>
  <si>
    <t>29/06/2025</t>
  </si>
  <si>
    <t>16/09/2025</t>
  </si>
  <si>
    <t>11/10/2025</t>
  </si>
  <si>
    <t>13/01/2025</t>
  </si>
  <si>
    <t>14/12/2025</t>
  </si>
  <si>
    <t>11/05/2025</t>
  </si>
  <si>
    <t>15/05/2025</t>
  </si>
  <si>
    <t>17/07/2025</t>
  </si>
  <si>
    <t>17/11/2025</t>
  </si>
  <si>
    <t>29/01/2025</t>
  </si>
  <si>
    <t>24/08/2025</t>
  </si>
  <si>
    <t>29/10/2025</t>
  </si>
  <si>
    <t>04/08/2025</t>
  </si>
  <si>
    <t>12/10/2025</t>
  </si>
  <si>
    <t>14/10/2025</t>
  </si>
  <si>
    <t>02/04/2025</t>
  </si>
  <si>
    <t>16/08/2025</t>
  </si>
  <si>
    <t>11/08/2025</t>
  </si>
  <si>
    <t>21/01/2025</t>
  </si>
  <si>
    <t>23/06/2025</t>
  </si>
  <si>
    <t>22/01/2025</t>
  </si>
  <si>
    <t>27/07/2025</t>
  </si>
  <si>
    <t>17/09/2025</t>
  </si>
  <si>
    <t>07/12/2025</t>
  </si>
  <si>
    <t>06/10/2025</t>
  </si>
  <si>
    <t>24/10/2025</t>
  </si>
  <si>
    <t>03/01/2025</t>
  </si>
  <si>
    <t>22/07/2025</t>
  </si>
  <si>
    <t>17/03/2025</t>
  </si>
  <si>
    <t>07/08/2025</t>
  </si>
  <si>
    <t>08/12/2025</t>
  </si>
  <si>
    <t>07/06/2025</t>
  </si>
  <si>
    <t>09/04/2025</t>
  </si>
  <si>
    <t>14/06/2025</t>
  </si>
  <si>
    <t>13/07/2025</t>
  </si>
  <si>
    <t>16/06/2025</t>
  </si>
  <si>
    <t>30/03/2025</t>
  </si>
  <si>
    <t>03/06/2025</t>
  </si>
  <si>
    <t>30/01/2025</t>
  </si>
  <si>
    <t>13/05/2025</t>
  </si>
  <si>
    <t>18/05/2025</t>
  </si>
  <si>
    <t>08/08/2025</t>
  </si>
  <si>
    <t>14/01/2025</t>
  </si>
  <si>
    <t>04/11/2025</t>
  </si>
  <si>
    <t>11/11/2025</t>
  </si>
  <si>
    <t>03/02/2025</t>
  </si>
  <si>
    <t>07/05/2025</t>
  </si>
  <si>
    <t>10/06/2025</t>
  </si>
  <si>
    <t>19/10/2025</t>
  </si>
  <si>
    <t>15/09/2025</t>
  </si>
  <si>
    <t>15/07/2025</t>
  </si>
  <si>
    <t>25/05/2025</t>
  </si>
  <si>
    <t>09/10/2025</t>
  </si>
  <si>
    <t>27/06/2025</t>
  </si>
  <si>
    <t>02/09/2025</t>
  </si>
  <si>
    <t>12/01/2025</t>
  </si>
  <si>
    <t>23/10/2025</t>
  </si>
  <si>
    <t>15/12/2025</t>
  </si>
  <si>
    <t>09/12/2025</t>
  </si>
  <si>
    <t>04/12/2025</t>
  </si>
  <si>
    <t>22/03/2025</t>
  </si>
  <si>
    <t>21/09/2025</t>
  </si>
  <si>
    <t>12/02/2025</t>
  </si>
  <si>
    <t>08/07/2025</t>
  </si>
  <si>
    <t>29/11/2025</t>
  </si>
  <si>
    <t>18/11/2025</t>
  </si>
  <si>
    <t>07/02/2025</t>
  </si>
  <si>
    <t>27/12/2025</t>
  </si>
  <si>
    <t>09/02/2025</t>
  </si>
  <si>
    <t>17/02/2025</t>
  </si>
  <si>
    <t>22/10/2025</t>
  </si>
  <si>
    <t>05/04/2025</t>
  </si>
  <si>
    <t>24/01/2025</t>
  </si>
  <si>
    <t>02/03/2025</t>
  </si>
  <si>
    <t>Atestado médico</t>
  </si>
  <si>
    <t>K21</t>
  </si>
  <si>
    <t>01:00</t>
  </si>
  <si>
    <t>Compromisso familiar</t>
  </si>
  <si>
    <t>01:30</t>
  </si>
  <si>
    <t>Não</t>
  </si>
  <si>
    <t>00:45</t>
  </si>
  <si>
    <t>Consulta médica</t>
  </si>
  <si>
    <t>Z00</t>
  </si>
  <si>
    <t>08:00</t>
  </si>
  <si>
    <t>Falta de transporte</t>
  </si>
  <si>
    <t>00:50</t>
  </si>
  <si>
    <t>Indisciplina</t>
  </si>
  <si>
    <t>04:00</t>
  </si>
  <si>
    <t>08:48</t>
  </si>
  <si>
    <t>Doença</t>
  </si>
  <si>
    <t>02:00</t>
  </si>
  <si>
    <t>Saída autorizada pela coordenação.</t>
  </si>
  <si>
    <t>Trânsito</t>
  </si>
  <si>
    <t>00:25</t>
  </si>
  <si>
    <t>Reunião externa</t>
  </si>
  <si>
    <t>F32</t>
  </si>
  <si>
    <t>Funcionário apresentou atestado.</t>
  </si>
  <si>
    <t>J06</t>
  </si>
  <si>
    <t>00:05</t>
  </si>
  <si>
    <t>Motivo não informado</t>
  </si>
  <si>
    <t>Reincidência de atraso no mês.</t>
  </si>
  <si>
    <t>Z76</t>
  </si>
  <si>
    <t>00:30</t>
  </si>
  <si>
    <t>Ocorrência registrada pelo gestor imediato.</t>
  </si>
  <si>
    <t>00:20</t>
  </si>
  <si>
    <t>Problemas pessoais</t>
  </si>
  <si>
    <t>00:15</t>
  </si>
  <si>
    <t>I10</t>
  </si>
  <si>
    <t>M54</t>
  </si>
  <si>
    <t>R51</t>
  </si>
  <si>
    <t>00:40</t>
  </si>
  <si>
    <t>00:10</t>
  </si>
  <si>
    <t>E11</t>
  </si>
  <si>
    <t>Nome do Funcionário</t>
  </si>
  <si>
    <t>Horas Previstas</t>
  </si>
  <si>
    <t>Mês/Ano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</si>
</sst>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44" formatCode="_-&quot;R$&quot;\ * #,##0.00_-;\-&quot;R$&quot;\ * #,##0.00_-;_-&quot;R$&quot;\ * &quot;-&quot;??_-;_-@_-"/>
    <numFmt numFmtId="164" formatCode="[hh]:mm:ss"/>
    <numFmt numFmtId="165" formatCode="h:mm;@"/>
    <numFmt numFmtId="166" formatCode="[$-F400]h:mm:ss\ AM/PM"/>
  </numFmts>
  <fonts count="11" x14ac:knownFonts="1">
    <font>
      <sz val="10"/>
      <color rgb="FF000000"/>
      <name val="Arial"/>
      <scheme val="minor"/>
    </font>
    <font>
      <sz val="10"/>
      <color theme="1"/>
      <name val="Arial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  <scheme val="minor"/>
    </font>
    <font>
      <sz val="8"/>
      <name val="Arial"/>
      <family val="2"/>
      <scheme val="minor"/>
    </font>
    <font>
      <b/>
      <sz val="10"/>
      <color rgb="FFFFFFFF"/>
      <name val="Arial"/>
      <family val="2"/>
    </font>
    <font>
      <sz val="11"/>
      <color rgb="FF000000"/>
      <name val="Arial"/>
      <family val="2"/>
      <scheme val="minor"/>
    </font>
    <font>
      <b/>
      <sz val="9"/>
      <color indexed="81"/>
      <name val="Segoe UI"/>
      <charset val="1"/>
    </font>
    <font>
      <b/>
      <sz val="11"/>
      <color rgb="FFFFFFFF"/>
      <name val="Arial"/>
      <family val="2"/>
    </font>
    <font>
      <sz val="9"/>
      <color indexed="81"/>
      <name val="Segoe UI"/>
      <charset val="1"/>
    </font>
    <font>
      <b/>
      <sz val="11"/>
      <color rgb="FFFFFFFF"/>
      <name val="Arial"/>
    </font>
  </fonts>
  <fills count="11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 tint="-4.9989318521683403E-2"/>
        <bgColor rgb="FFFFFFFF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D9EAD3"/>
      </patternFill>
    </fill>
    <fill>
      <patternFill patternType="solid">
        <fgColor theme="0"/>
        <bgColor rgb="FFF4CCCC"/>
      </patternFill>
    </fill>
    <fill>
      <patternFill patternType="solid">
        <fgColor theme="0"/>
        <bgColor rgb="FFFFF2CC"/>
      </patternFill>
    </fill>
    <fill>
      <patternFill patternType="solid">
        <fgColor theme="1"/>
        <bgColor theme="7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</borders>
  <cellStyleXfs count="1">
    <xf numFmtId="0" fontId="0" fillId="0" borderId="0"/>
  </cellStyleXfs>
  <cellXfs count="108">
    <xf numFmtId="0" fontId="0" fillId="0" borderId="0" xfId="0"/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9" fontId="0" fillId="0" borderId="4" xfId="0" applyNumberForma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14" fontId="0" fillId="0" borderId="9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14" fontId="0" fillId="0" borderId="10" xfId="0" applyNumberFormat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64" fontId="1" fillId="2" borderId="4" xfId="0" applyNumberFormat="1" applyFont="1" applyFill="1" applyBorder="1" applyAlignment="1">
      <alignment horizontal="center" vertical="center"/>
    </xf>
    <xf numFmtId="20" fontId="1" fillId="2" borderId="4" xfId="0" applyNumberFormat="1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6" fillId="0" borderId="0" xfId="0" applyFont="1"/>
    <xf numFmtId="0" fontId="8" fillId="10" borderId="12" xfId="0" applyFont="1" applyFill="1" applyBorder="1" applyAlignment="1">
      <alignment horizontal="center" vertical="center" wrapText="1"/>
    </xf>
    <xf numFmtId="0" fontId="8" fillId="10" borderId="13" xfId="0" applyFont="1" applyFill="1" applyBorder="1" applyAlignment="1">
      <alignment horizontal="center" vertical="center" wrapText="1"/>
    </xf>
    <xf numFmtId="0" fontId="3" fillId="0" borderId="14" xfId="0" applyFont="1" applyBorder="1"/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8" fillId="10" borderId="17" xfId="0" applyFont="1" applyFill="1" applyBorder="1" applyAlignment="1">
      <alignment horizontal="center" vertical="center" wrapText="1"/>
    </xf>
    <xf numFmtId="0" fontId="8" fillId="10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4" fontId="0" fillId="0" borderId="13" xfId="0" applyNumberFormat="1" applyBorder="1" applyAlignment="1">
      <alignment horizontal="center" vertical="center"/>
    </xf>
    <xf numFmtId="14" fontId="0" fillId="0" borderId="14" xfId="0" applyNumberFormat="1" applyBorder="1" applyAlignment="1">
      <alignment horizontal="center" vertical="center"/>
    </xf>
    <xf numFmtId="14" fontId="0" fillId="0" borderId="18" xfId="0" applyNumberFormat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13" xfId="0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0" fillId="4" borderId="18" xfId="0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165" fontId="0" fillId="0" borderId="13" xfId="0" applyNumberFormat="1" applyBorder="1" applyAlignment="1">
      <alignment horizontal="center" vertical="center"/>
    </xf>
    <xf numFmtId="165" fontId="0" fillId="0" borderId="14" xfId="0" applyNumberFormat="1" applyBorder="1" applyAlignment="1">
      <alignment horizontal="center" vertical="center"/>
    </xf>
    <xf numFmtId="0" fontId="3" fillId="0" borderId="0" xfId="0" applyFont="1"/>
    <xf numFmtId="0" fontId="1" fillId="3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8" fillId="10" borderId="5" xfId="0" applyFont="1" applyFill="1" applyBorder="1" applyAlignment="1">
      <alignment horizontal="center" vertical="center" wrapText="1"/>
    </xf>
    <xf numFmtId="0" fontId="8" fillId="10" borderId="1" xfId="0" applyFont="1" applyFill="1" applyBorder="1" applyAlignment="1">
      <alignment horizontal="center" vertical="center" wrapText="1"/>
    </xf>
    <xf numFmtId="0" fontId="8" fillId="10" borderId="3" xfId="0" applyFont="1" applyFill="1" applyBorder="1" applyAlignment="1">
      <alignment horizontal="center" vertical="center" wrapText="1"/>
    </xf>
    <xf numFmtId="0" fontId="8" fillId="10" borderId="9" xfId="0" applyFont="1" applyFill="1" applyBorder="1" applyAlignment="1">
      <alignment horizontal="center" vertical="center" wrapText="1"/>
    </xf>
    <xf numFmtId="0" fontId="8" fillId="10" borderId="0" xfId="0" applyFont="1" applyFill="1" applyAlignment="1">
      <alignment horizontal="center" vertical="center" wrapText="1"/>
    </xf>
    <xf numFmtId="0" fontId="8" fillId="10" borderId="7" xfId="0" applyFont="1" applyFill="1" applyBorder="1" applyAlignment="1">
      <alignment horizontal="center" vertical="center" wrapText="1"/>
    </xf>
    <xf numFmtId="14" fontId="3" fillId="0" borderId="14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14" fontId="3" fillId="4" borderId="4" xfId="0" applyNumberFormat="1" applyFont="1" applyFill="1" applyBorder="1" applyAlignment="1">
      <alignment horizontal="center" vertical="center"/>
    </xf>
    <xf numFmtId="0" fontId="3" fillId="6" borderId="0" xfId="0" applyFont="1" applyFill="1" applyAlignment="1">
      <alignment horizontal="center" vertical="center"/>
    </xf>
    <xf numFmtId="0" fontId="3" fillId="6" borderId="20" xfId="0" applyFont="1" applyFill="1" applyBorder="1" applyAlignment="1">
      <alignment horizontal="center" vertical="center"/>
    </xf>
    <xf numFmtId="0" fontId="5" fillId="10" borderId="13" xfId="0" applyFont="1" applyFill="1" applyBorder="1" applyAlignment="1">
      <alignment horizontal="center" vertical="center" wrapText="1"/>
    </xf>
    <xf numFmtId="0" fontId="5" fillId="10" borderId="17" xfId="0" applyFont="1" applyFill="1" applyBorder="1" applyAlignment="1">
      <alignment horizontal="center" vertical="center" wrapText="1"/>
    </xf>
    <xf numFmtId="0" fontId="5" fillId="10" borderId="19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/>
    </xf>
    <xf numFmtId="0" fontId="1" fillId="5" borderId="9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1" fillId="6" borderId="9" xfId="0" applyFont="1" applyFill="1" applyBorder="1" applyAlignment="1">
      <alignment horizontal="center" vertical="center"/>
    </xf>
    <xf numFmtId="0" fontId="1" fillId="5" borderId="11" xfId="0" applyFont="1" applyFill="1" applyBorder="1" applyAlignment="1">
      <alignment horizontal="center" vertical="center"/>
    </xf>
    <xf numFmtId="0" fontId="1" fillId="5" borderId="10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center" vertical="center"/>
    </xf>
    <xf numFmtId="44" fontId="0" fillId="0" borderId="4" xfId="0" applyNumberFormat="1" applyBorder="1" applyAlignment="1">
      <alignment horizontal="center" vertical="center"/>
    </xf>
    <xf numFmtId="44" fontId="0" fillId="4" borderId="4" xfId="0" applyNumberForma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center" vertical="center"/>
    </xf>
    <xf numFmtId="0" fontId="1" fillId="5" borderId="6" xfId="0" applyFont="1" applyFill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vertical="center"/>
    </xf>
    <xf numFmtId="46" fontId="1" fillId="0" borderId="0" xfId="0" applyNumberFormat="1" applyFont="1" applyAlignment="1">
      <alignment horizontal="center" vertical="center"/>
    </xf>
    <xf numFmtId="166" fontId="1" fillId="5" borderId="4" xfId="0" applyNumberFormat="1" applyFont="1" applyFill="1" applyBorder="1" applyAlignment="1">
      <alignment horizontal="center" vertical="center"/>
    </xf>
    <xf numFmtId="166" fontId="1" fillId="6" borderId="4" xfId="0" applyNumberFormat="1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2" fontId="1" fillId="5" borderId="9" xfId="0" applyNumberFormat="1" applyFont="1" applyFill="1" applyBorder="1" applyAlignment="1">
      <alignment horizontal="center" vertical="center"/>
    </xf>
    <xf numFmtId="2" fontId="1" fillId="6" borderId="9" xfId="0" applyNumberFormat="1" applyFont="1" applyFill="1" applyBorder="1" applyAlignment="1">
      <alignment horizontal="center" vertical="center"/>
    </xf>
    <xf numFmtId="0" fontId="10" fillId="10" borderId="22" xfId="0" applyFont="1" applyFill="1" applyBorder="1" applyAlignment="1">
      <alignment horizontal="center" vertical="center" wrapText="1"/>
    </xf>
    <xf numFmtId="0" fontId="0" fillId="4" borderId="17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3" fillId="4" borderId="17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4" borderId="6" xfId="0" applyFont="1" applyFill="1" applyBorder="1" applyAlignment="1">
      <alignment horizontal="center" vertical="center"/>
    </xf>
    <xf numFmtId="2" fontId="1" fillId="3" borderId="17" xfId="0" applyNumberFormat="1" applyFont="1" applyFill="1" applyBorder="1" applyAlignment="1">
      <alignment horizontal="center" vertical="center"/>
    </xf>
    <xf numFmtId="2" fontId="1" fillId="4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/>
    </xf>
    <xf numFmtId="2" fontId="1" fillId="4" borderId="6" xfId="0" applyNumberFormat="1" applyFont="1" applyFill="1" applyBorder="1" applyAlignment="1">
      <alignment horizontal="center" vertical="center"/>
    </xf>
    <xf numFmtId="44" fontId="1" fillId="3" borderId="17" xfId="0" applyNumberFormat="1" applyFont="1" applyFill="1" applyBorder="1" applyAlignment="1">
      <alignment horizontal="center" vertical="center"/>
    </xf>
    <xf numFmtId="44" fontId="1" fillId="4" borderId="4" xfId="0" applyNumberFormat="1" applyFont="1" applyFill="1" applyBorder="1" applyAlignment="1">
      <alignment horizontal="center" vertical="center"/>
    </xf>
    <xf numFmtId="44" fontId="1" fillId="3" borderId="4" xfId="0" applyNumberFormat="1" applyFont="1" applyFill="1" applyBorder="1" applyAlignment="1">
      <alignment horizontal="center" vertical="center"/>
    </xf>
    <xf numFmtId="44" fontId="1" fillId="4" borderId="6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98">
    <dxf>
      <numFmt numFmtId="19" formatCode="dd/mm/yyyy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numFmt numFmtId="13" formatCode="0%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FFFFFF"/>
        <name val="Arial"/>
        <family val="2"/>
        <scheme val="none"/>
      </font>
      <fill>
        <patternFill patternType="solid">
          <fgColor theme="7"/>
          <bgColor theme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family val="2"/>
      </font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family val="2"/>
      </font>
      <numFmt numFmtId="2" formatCode="0.00"/>
      <fill>
        <patternFill>
          <bgColor theme="0" tint="-4.9989318521683403E-2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family val="2"/>
      </font>
      <numFmt numFmtId="34" formatCode="_-&quot;R$&quot;\ * #,##0.00_-;\-&quot;R$&quot;\ * #,##0.00_-;_-&quot;R$&quot;\ * &quot;-&quot;??_-;_-@_-"/>
      <fill>
        <patternFill>
          <bgColor theme="0" tint="-4.9989318521683403E-2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family val="2"/>
      </font>
      <numFmt numFmtId="0" formatCode="General"/>
      <fill>
        <patternFill>
          <bgColor theme="0" tint="-4.9989318521683403E-2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family val="2"/>
      </font>
      <numFmt numFmtId="0" formatCode="General"/>
      <fill>
        <patternFill>
          <bgColor theme="0" tint="-4.9989318521683403E-2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family val="2"/>
      </font>
      <numFmt numFmtId="0" formatCode="General"/>
      <fill>
        <patternFill>
          <bgColor theme="0" tint="-4.9989318521683403E-2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family val="2"/>
      </font>
      <numFmt numFmtId="0" formatCode="General"/>
      <fill>
        <patternFill>
          <bgColor theme="0" tint="-4.9989318521683403E-2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family val="2"/>
      </font>
      <numFmt numFmtId="0" formatCode="General"/>
      <fill>
        <patternFill>
          <bgColor theme="0" tint="-4.9989318521683403E-2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family val="2"/>
      </font>
      <numFmt numFmtId="2" formatCode="0.00"/>
      <fill>
        <patternFill>
          <bgColor theme="0" tint="-4.9989318521683403E-2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minor"/>
      </font>
      <numFmt numFmtId="2" formatCode="0.00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minor"/>
      </font>
      <numFmt numFmtId="2" formatCode="0.00"/>
      <fill>
        <patternFill patternType="solid"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minor"/>
      </font>
      <numFmt numFmtId="166" formatCode="[$-F400]h:mm:ss\ AM/PM"/>
      <fill>
        <patternFill patternType="solid">
          <fgColor rgb="FFFFFFFF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minor"/>
      </font>
      <numFmt numFmtId="0" formatCode="General"/>
      <fill>
        <patternFill patternType="solid">
          <fgColor rgb="FFFFFFFF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minor"/>
      </font>
      <numFmt numFmtId="0" formatCode="General"/>
      <fill>
        <patternFill patternType="solid">
          <fgColor rgb="FFFFFFFF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/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minor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numFmt numFmtId="0" formatCode="General"/>
      <fill>
        <patternFill patternType="solid">
          <fgColor rgb="FFF4CCCC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minor"/>
      </font>
      <numFmt numFmtId="0" formatCode="General"/>
      <fill>
        <patternFill patternType="solid">
          <fgColor rgb="FFFFFFFF"/>
          <bgColor theme="0" tint="-4.9989318521683403E-2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minor"/>
      </font>
      <fill>
        <patternFill patternType="solid">
          <fgColor rgb="FFFFFFFF"/>
          <bgColor rgb="FFFFFFFF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minor"/>
      </font>
      <numFmt numFmtId="19" formatCode="dd/mm/yyyy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numFmt numFmtId="19" formatCode="dd/mm/yyyy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family val="2"/>
      </font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right style="thin">
          <color indexed="64"/>
        </right>
        <bottom style="thin">
          <color indexed="64"/>
        </bottom>
      </border>
    </dxf>
    <dxf>
      <font>
        <b val="0"/>
        <family val="2"/>
      </font>
      <alignment horizontal="center" vertical="center" textRotation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Arial"/>
        <family val="2"/>
        <scheme val="none"/>
      </font>
      <fill>
        <patternFill patternType="solid">
          <fgColor theme="7"/>
          <bgColor theme="1"/>
        </patternFill>
      </fill>
      <alignment horizontal="center" vertical="center" textRotation="0" wrapText="1" indent="0" justifyLastLine="0" shrinkToFit="0" readingOrder="0"/>
    </dxf>
    <dxf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4" formatCode="_-&quot;R$&quot;\ * #,##0.00_-;\-&quot;R$&quot;\ * #,##0.00_-;_-&quot;R$&quot;\ * &quot;-&quot;??_-;_-@_-"/>
      <fill>
        <patternFill patternType="solid">
          <fgColor indexed="64"/>
          <bgColor theme="0" tint="-4.9989318521683403E-2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4" formatCode="_-&quot;R$&quot;\ * #,##0.00_-;\-&quot;R$&quot;\ * #,##0.00_-;_-&quot;R$&quot;\ * &quot;-&quot;??_-;_-@_-"/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center" textRotation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Arial"/>
        <scheme val="none"/>
      </font>
      <fill>
        <patternFill patternType="solid">
          <fgColor theme="7"/>
          <bgColor theme="7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minor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minor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Arial"/>
        <family val="2"/>
        <scheme val="none"/>
      </font>
      <fill>
        <patternFill patternType="solid">
          <fgColor theme="7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minor"/>
      </font>
      <alignment horizontal="center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Arial"/>
        <scheme val="none"/>
      </font>
      <fill>
        <patternFill patternType="solid">
          <fgColor theme="7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minor"/>
      </font>
      <alignment horizontal="center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Arial"/>
        <scheme val="none"/>
      </font>
      <fill>
        <patternFill patternType="solid">
          <fgColor theme="7"/>
          <bgColor theme="1"/>
        </patternFill>
      </fill>
      <alignment horizontal="center" vertical="center" textRotation="0" wrapText="1" indent="0" justifyLastLine="0" shrinkToFit="0" readingOrder="0"/>
    </dxf>
    <dxf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alignment horizontal="center" vertical="center" textRotation="0" indent="0" justifyLastLine="0" shrinkToFit="0" readingOrder="0"/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Arial"/>
        <scheme val="none"/>
      </font>
      <fill>
        <patternFill patternType="solid">
          <fgColor theme="7"/>
          <bgColor theme="7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minor"/>
      </font>
      <alignment horizontal="center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Arial"/>
        <scheme val="none"/>
      </font>
      <fill>
        <patternFill patternType="solid">
          <fgColor theme="7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minor"/>
      </font>
      <alignment horizontal="center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Arial"/>
        <scheme val="none"/>
      </font>
      <fill>
        <patternFill patternType="solid">
          <fgColor theme="7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minor"/>
      </font>
      <alignment horizontal="center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Arial"/>
        <scheme val="none"/>
      </font>
      <fill>
        <patternFill patternType="solid">
          <fgColor theme="7"/>
          <bgColor theme="1"/>
        </patternFill>
      </fill>
      <alignment horizontal="center" vertical="center" textRotation="0" wrapText="1" indent="0" justifyLastLine="0" shrinkToFit="0" readingOrder="0"/>
    </dxf>
    <dxf>
      <font>
        <b/>
        <i val="0"/>
        <color theme="0"/>
      </font>
      <border>
        <bottom style="thin">
          <color theme="7"/>
        </bottom>
        <vertical/>
        <horizontal/>
      </border>
    </dxf>
    <dxf>
      <font>
        <b/>
        <i val="0"/>
        <color theme="0"/>
      </font>
      <fill>
        <patternFill>
          <bgColor rgb="FF236B48"/>
        </patternFill>
      </fill>
      <border>
        <left/>
        <right/>
        <top/>
        <bottom/>
        <vertical/>
        <horizontal/>
      </border>
    </dxf>
  </dxfs>
  <tableStyles count="1" defaultTableStyle="TableStyleMedium2" defaultPivotStyle="PivotStyleLight16">
    <tableStyle name="SlicerStyleDark4 2" pivot="0" table="0" count="10" xr9:uid="{678F3C97-755C-44C5-AB0D-55A2B7680B7B}">
      <tableStyleElement type="wholeTable" dxfId="97"/>
      <tableStyleElement type="headerRow" dxfId="96"/>
    </tableStyle>
  </tableStyles>
  <colors>
    <mruColors>
      <color rgb="FF34A853"/>
      <color rgb="FF236B48"/>
    </mruColors>
  </colors>
  <extLst>
    <ext xmlns:x14="http://schemas.microsoft.com/office/spreadsheetml/2009/9/main" uri="{46F421CA-312F-682f-3DD2-61675219B42D}">
      <x14:dxfs count="8"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theme="7" tint="-0.249977111117893"/>
          </font>
          <fill>
            <patternFill patternType="solid">
              <fgColor theme="7" tint="0.59999389629810485"/>
              <bgColor theme="7" tint="0.59999389629810485"/>
            </patternFill>
          </fill>
          <border>
            <left style="thin">
              <color theme="7" tint="0.59999389629810485"/>
            </left>
            <right style="thin">
              <color theme="7" tint="0.59999389629810485"/>
            </right>
            <top style="thin">
              <color theme="7" tint="0.59999389629810485"/>
            </top>
            <bottom style="thin">
              <color theme="7" tint="0.59999389629810485"/>
            </bottom>
            <vertical/>
            <horizontal/>
          </border>
        </dxf>
        <dxf>
          <font>
            <color theme="0"/>
          </font>
          <fill>
            <patternFill patternType="solid">
              <fgColor theme="7"/>
              <bgColor theme="7"/>
            </patternFill>
          </fill>
          <border>
            <left style="thin">
              <color theme="7"/>
            </left>
            <right style="thin">
              <color theme="7"/>
            </right>
            <top style="thin">
              <color theme="7"/>
            </top>
            <bottom style="thin">
              <color theme="7"/>
            </bottom>
            <vertical/>
            <horizontal/>
          </border>
        </dxf>
        <dxf>
          <font>
            <color rgb="FF959595"/>
          </font>
          <fill>
            <patternFill patternType="solid">
              <fgColor rgb="FFDFDFDF"/>
              <bgColor rgb="FFDFDFDF"/>
            </patternFill>
          </fill>
          <border>
            <left style="thin">
              <color rgb="FFDFDFDF"/>
            </left>
            <right style="thin">
              <color rgb="FFDFDFDF"/>
            </right>
            <top style="thin">
              <color rgb="FFDFDFDF"/>
            </top>
            <bottom style="thin">
              <color rgb="FFDFDFDF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rgb="FFC0C0C0"/>
              <bgColor rgb="FFC0C0C0"/>
            </patternFill>
          </fill>
          <border>
            <left style="thin">
              <color rgb="FFC0C0C0"/>
            </left>
            <right style="thin">
              <color rgb="FFC0C0C0"/>
            </right>
            <top style="thin">
              <color rgb="FFC0C0C0"/>
            </top>
            <bottom style="thin">
              <color rgb="FFC0C0C0"/>
            </bottom>
            <vertical/>
            <horizontal/>
          </border>
        </dxf>
      </x14:dxfs>
    </ext>
    <ext xmlns:x14="http://schemas.microsoft.com/office/spreadsheetml/2009/9/main" uri="{EB79DEF2-80B8-43e5-95BD-54CBDDF9020C}">
      <x14:slicerStyles defaultSlicerStyle="SlicerStyleLight1">
        <x14:slicerStyle name="SlicerStyleDark4 2">
          <x14:slicerStyleElements>
            <x14:slicerStyleElement type="unselectedItemWithData" dxfId="7"/>
            <x14:slicerStyleElement type="unselectedItemWithNoData" dxfId="6"/>
            <x14:slicerStyleElement type="selectedItemWithData" dxfId="5"/>
            <x14:slicerStyleElement type="selectedItemWithNoData" dxfId="4"/>
            <x14:slicerStyleElement type="hoveredUnselectedItemWithData" dxfId="3"/>
            <x14:slicerStyleElement type="hoveredSelectedItemWithData" dxfId="2"/>
            <x14:slicerStyleElement type="hoveredUnselectedItemWithNoData" dxfId="1"/>
            <x14:slicerStyleElement type="hoveredSelectedItemWithNoData" dxfId="0"/>
          </x14:slicerStyleElements>
        </x14:slicerStyle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215223" cy="461024"/>
    <xdr:sp macro="" textlink="">
      <xdr:nvSpPr>
        <xdr:cNvPr id="2" name="Retângulo 1">
          <a:extLst>
            <a:ext uri="{FF2B5EF4-FFF2-40B4-BE49-F238E27FC236}">
              <a16:creationId xmlns:a16="http://schemas.microsoft.com/office/drawing/2014/main" id="{ED81D03B-6054-4EF3-A1E4-9A7E7B698EB4}"/>
            </a:ext>
          </a:extLst>
        </xdr:cNvPr>
        <xdr:cNvSpPr/>
      </xdr:nvSpPr>
      <xdr:spPr>
        <a:xfrm>
          <a:off x="0" y="0"/>
          <a:ext cx="2215223" cy="461024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pt-BR" sz="25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CADASTROS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462423" cy="461024"/>
    <xdr:sp macro="" textlink="">
      <xdr:nvSpPr>
        <xdr:cNvPr id="2" name="Retângulo 1">
          <a:extLst>
            <a:ext uri="{FF2B5EF4-FFF2-40B4-BE49-F238E27FC236}">
              <a16:creationId xmlns:a16="http://schemas.microsoft.com/office/drawing/2014/main" id="{C3B26259-4AE1-4C25-A1F4-2771FED983AD}"/>
            </a:ext>
          </a:extLst>
        </xdr:cNvPr>
        <xdr:cNvSpPr/>
      </xdr:nvSpPr>
      <xdr:spPr>
        <a:xfrm>
          <a:off x="0" y="0"/>
          <a:ext cx="3462423" cy="461024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pt-BR" sz="25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JORNADA PREVISTA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589363" cy="461024"/>
    <xdr:sp macro="" textlink="">
      <xdr:nvSpPr>
        <xdr:cNvPr id="2" name="Retângulo 1">
          <a:extLst>
            <a:ext uri="{FF2B5EF4-FFF2-40B4-BE49-F238E27FC236}">
              <a16:creationId xmlns:a16="http://schemas.microsoft.com/office/drawing/2014/main" id="{8F219278-6559-4183-A72F-4D428702B473}"/>
            </a:ext>
          </a:extLst>
        </xdr:cNvPr>
        <xdr:cNvSpPr/>
      </xdr:nvSpPr>
      <xdr:spPr>
        <a:xfrm>
          <a:off x="0" y="0"/>
          <a:ext cx="2589363" cy="461024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pt-BR" sz="25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OCORRÊNCIAS</a:t>
          </a: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24798</xdr:colOff>
      <xdr:row>0</xdr:row>
      <xdr:rowOff>0</xdr:rowOff>
    </xdr:from>
    <xdr:ext cx="1306768" cy="461024"/>
    <xdr:sp macro="" textlink="">
      <xdr:nvSpPr>
        <xdr:cNvPr id="2" name="Retângulo 1">
          <a:extLst>
            <a:ext uri="{FF2B5EF4-FFF2-40B4-BE49-F238E27FC236}">
              <a16:creationId xmlns:a16="http://schemas.microsoft.com/office/drawing/2014/main" id="{C89D02C9-EF05-F733-AD95-CF6DD24C0229}"/>
            </a:ext>
          </a:extLst>
        </xdr:cNvPr>
        <xdr:cNvSpPr/>
      </xdr:nvSpPr>
      <xdr:spPr>
        <a:xfrm>
          <a:off x="24798" y="0"/>
          <a:ext cx="1306768" cy="461024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pt-BR" sz="25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METAS</a:t>
          </a:r>
        </a:p>
      </xdr:txBody>
    </xdr:sp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202C787-3B20-4F87-BCEE-E5A1D1D56E17}" name="DEmpresa" displayName="DEmpresa" ref="B3:B6" totalsRowShown="0" headerRowDxfId="95" dataDxfId="93" headerRowBorderDxfId="94" tableBorderDxfId="92" totalsRowBorderDxfId="91">
  <autoFilter ref="B3:B6" xr:uid="{8202C787-3B20-4F87-BCEE-E5A1D1D56E17}">
    <filterColumn colId="0" hiddenButton="1"/>
  </autoFilter>
  <tableColumns count="1">
    <tableColumn id="1" xr3:uid="{EF4DF066-95C6-47A0-B619-EF3715D90E0F}" name="Empresa" dataDxfId="90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3D72DF23-29F4-4183-AED0-8388F32B3C85}" name="DTurno" displayName="DTurno" ref="D3:D8" totalsRowShown="0" headerRowDxfId="89" dataDxfId="87" headerRowBorderDxfId="88" tableBorderDxfId="86" totalsRowBorderDxfId="85">
  <autoFilter ref="D3:D8" xr:uid="{3D72DF23-29F4-4183-AED0-8388F32B3C85}">
    <filterColumn colId="0" hiddenButton="1"/>
  </autoFilter>
  <tableColumns count="1">
    <tableColumn id="1" xr3:uid="{47D65C0D-8DBD-4F9A-8393-B2F5CD955ED8}" name="Turno" dataDxfId="84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5A789959-473E-40F4-A7A3-A992095C263A}" name="DSetor" displayName="DSetor" ref="F3:F18" totalsRowShown="0" headerRowDxfId="83" dataDxfId="81" headerRowBorderDxfId="82" tableBorderDxfId="80" totalsRowBorderDxfId="79">
  <autoFilter ref="F3:F18" xr:uid="{5A789959-473E-40F4-A7A3-A992095C263A}">
    <filterColumn colId="0" hiddenButton="1"/>
  </autoFilter>
  <tableColumns count="1">
    <tableColumn id="1" xr3:uid="{21ECAE9D-1A0C-4688-B8DA-8ABA9D182B80}" name="Setor" dataDxfId="78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997849E2-342C-44E0-A518-C1F2BE964AE5}" name="DFuncionarios" displayName="DFuncionarios" ref="P3:V43" totalsRowShown="0" headerRowDxfId="77" headerRowBorderDxfId="76" tableBorderDxfId="75" totalsRowBorderDxfId="74">
  <autoFilter ref="P3:V43" xr:uid="{997849E2-342C-44E0-A518-C1F2BE964AE5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7" xr3:uid="{DF2206C0-A5EA-45DC-BD2E-7C0E528C50CC}" name="Matricula" dataDxfId="73"/>
    <tableColumn id="1" xr3:uid="{D073CBC5-9C86-4587-89D6-A56D564A5307}" name="Nome do Funcionário" dataDxfId="72"/>
    <tableColumn id="2" xr3:uid="{E477CE77-40F2-407D-BE93-8AE49EEF69B8}" name="Genero" dataDxfId="71"/>
    <tableColumn id="3" xr3:uid="{8A12AB7D-B875-4528-B380-782780F7E93D}" name="Data de Nascimento" dataDxfId="70"/>
    <tableColumn id="4" xr3:uid="{9BA05DA7-2887-485A-B2E2-331784A2A892}" name="Data de Admissão" dataDxfId="69"/>
    <tableColumn id="5" xr3:uid="{FC72343A-DB02-4F25-BFC4-59BC28CFDD55}" name="Idade" dataDxfId="68">
      <calculatedColumnFormula>IF(DFuncionarios[[#This Row],[Data de Nascimento]]="","",YEAR(TODAY())-YEAR(DFuncionarios[[#This Row],[Data de Nascimento]]))</calculatedColumnFormula>
    </tableColumn>
    <tableColumn id="6" xr3:uid="{775E3480-1ED4-4073-B26B-EC4B3876F815}" name="Tempo de Emprea" dataDxfId="67">
      <calculatedColumnFormula>IF(DFuncionarios[[#This Row],[Data de Admissão]]="","",YEAR(TODAY())-YEAR(DFuncionarios[[#This Row],[Data de Admissão]]))</calculatedColumnFormula>
    </tableColumn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6B0DDD44-EB3F-4481-AE14-D6B58F43DF86}" name="DCargo" displayName="DCargo" ref="H3:H23" totalsRowShown="0" headerRowDxfId="66" dataDxfId="64" headerRowBorderDxfId="65" tableBorderDxfId="63" totalsRowBorderDxfId="62">
  <autoFilter ref="H3:H23" xr:uid="{6B0DDD44-EB3F-4481-AE14-D6B58F43DF86}">
    <filterColumn colId="0" hiddenButton="1"/>
  </autoFilter>
  <tableColumns count="1">
    <tableColumn id="1" xr3:uid="{4AC41011-5B35-4191-BC72-E741256F65AE}" name="Cargo" dataDxfId="61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3C7694A9-E42C-4D38-8FFD-525AC605F42A}" name="DContrato" displayName="DContrato" ref="J3:J6" totalsRowShown="0" headerRowDxfId="60" dataDxfId="58" headerRowBorderDxfId="59" tableBorderDxfId="57" totalsRowBorderDxfId="56">
  <autoFilter ref="J3:J6" xr:uid="{3C7694A9-E42C-4D38-8FFD-525AC605F42A}">
    <filterColumn colId="0" hiddenButton="1"/>
  </autoFilter>
  <tableColumns count="1">
    <tableColumn id="1" xr3:uid="{62572A20-E71D-48B7-9DB7-0E0EF7C9FC10}" name="Tipo de Contrato" dataDxfId="55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27896C39-9BD0-4C1F-B6A4-A949A729FC3C}" name="DEscala" displayName="DEscala" ref="L3:L10" totalsRowShown="0" headerRowDxfId="54" dataDxfId="53" tableBorderDxfId="52">
  <autoFilter ref="L3:L10" xr:uid="{27896C39-9BD0-4C1F-B6A4-A949A729FC3C}">
    <filterColumn colId="0" hiddenButton="1"/>
  </autoFilter>
  <tableColumns count="1">
    <tableColumn id="1" xr3:uid="{8FBC5C5F-C1E8-4552-9B80-A4444FE90737}" name="Escala" dataDxfId="51"/>
  </tableColumns>
  <tableStyleInfo name="TableStyleLight1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86B85FED-0E06-468B-B10A-708AC1A546EF}" name="DJornada" displayName="DJornada" ref="B3:P483" totalsRowShown="0" headerRowDxfId="50" dataDxfId="48" headerRowBorderDxfId="49" tableBorderDxfId="47" totalsRowBorderDxfId="46">
  <autoFilter ref="B3:P483" xr:uid="{997849E2-342C-44E0-A518-C1F2BE964AE5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</autoFilter>
  <tableColumns count="15">
    <tableColumn id="6" xr3:uid="{B4F73349-9D54-43FC-97EF-F1C9CD5A5AC1}" name="Matricula" dataDxfId="45"/>
    <tableColumn id="1" xr3:uid="{3A128B9E-D23D-449A-BAE2-C6A99CD31A0F}" name="Funcionários" dataDxfId="44">
      <calculatedColumnFormula>IF(DJornada[[#This Row],[Matricula]]="","",VLOOKUP(DJornada[[#This Row],[Matricula]],Cadastros!$P:$Q,2,0))</calculatedColumnFormula>
    </tableColumn>
    <tableColumn id="2" xr3:uid="{7CEF8FC7-DCBB-466A-A279-DD1AE646D581}" name="Data Prevista" dataDxfId="43"/>
    <tableColumn id="3" xr3:uid="{D8605E9A-0539-4EC0-B2D4-79DFE4F9E804}" name="Dias Úteis" dataDxfId="42"/>
    <tableColumn id="4" xr3:uid="{EF1CA363-3C89-4825-86C8-DE07C815B5B2}" name="Carga Horária" dataDxfId="41"/>
    <tableColumn id="5" xr3:uid="{FEC45888-A6C1-41FC-A6F2-2601CA3C4CAD}" name="Horas Prevista no Mês" dataDxfId="40">
      <calculatedColumnFormula>IFERROR(IF(DJornada[[#This Row],[Dias Úteis]]="","",DJornada[[#This Row],[Dias Úteis]]*DJornada[[#This Row],[Carga Horária]]*24),"")</calculatedColumnFormula>
    </tableColumn>
    <tableColumn id="7" xr3:uid="{AF19299B-54F9-4967-A7CF-D29A5B696861}" name="Empresa" dataDxfId="39"/>
    <tableColumn id="8" xr3:uid="{6139FB2E-EAFB-47FD-9FA4-E88F642CC9A2}" name="Setor" dataDxfId="38"/>
    <tableColumn id="9" xr3:uid="{D2FC4EC5-B506-4F2F-B9BB-976F8AA43111}" name="Cargo" dataDxfId="37"/>
    <tableColumn id="10" xr3:uid="{A77AE010-9674-4BA0-989F-9BF0820A8E3B}" name="Turno" dataDxfId="36"/>
    <tableColumn id="12" xr3:uid="{F28BC87A-737A-4ABC-8388-82F62CBB23E1}" name="Escala" dataDxfId="35"/>
    <tableColumn id="11" xr3:uid="{9F28C847-8ECC-442B-A68B-ADD263A7EF9A}" name="Tipo de Contrato" dataDxfId="34"/>
    <tableColumn id="13" xr3:uid="{D872FE1D-84F7-4973-B117-66C49DB427DE}" name="Salário" dataDxfId="33"/>
    <tableColumn id="14" xr3:uid="{740D5CF0-31A4-460C-ACDC-6D1AB290BD63}" name="Salário/Hora" dataDxfId="32">
      <calculatedColumnFormula>IF(DJornada[[#This Row],[Salário]]="","",DJornada[[#This Row],[Salário]]/DJornada[[#This Row],[Horas Prevista no Mês]])</calculatedColumnFormula>
    </tableColumn>
    <tableColumn id="15" xr3:uid="{D4085B97-E5D3-4A07-A783-B192738FD160}" name="Mês/Ano" dataDxfId="31">
      <calculatedColumnFormula>IF(DJornada[[#This Row],[Data Prevista]]="","",TEXT(DJornada[[#This Row],[Data Prevista]],"mm/aaaa"))</calculatedColumnFormula>
    </tableColumn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E0D569D-FC95-47BD-91CA-7664E114DC7F}" name="FOcorrencias" displayName="FOcorrencias" ref="B3:V349" totalsRowShown="0" headerRowDxfId="30" dataDxfId="29" tableBorderDxfId="28">
  <tableColumns count="21">
    <tableColumn id="4" xr3:uid="{26D8E421-7AAF-439D-AC13-DECBBE43E731}" name="ID Ocorrência" dataDxfId="27"/>
    <tableColumn id="1" xr3:uid="{79AAF6A5-91DC-4052-BAEE-A958FCBE87E1}" name="Data da Ocorrência" dataDxfId="26"/>
    <tableColumn id="5" xr3:uid="{06564E3A-003C-48E0-96F5-382F220424B0}" name="Dia da Semana" dataDxfId="25">
      <calculatedColumnFormula>IF(FOcorrencias[[#This Row],[Data da Ocorrência]]="","",TEXT(FOcorrencias[[#This Row],[Data da Ocorrência]],"dddd"))</calculatedColumnFormula>
    </tableColumn>
    <tableColumn id="2" xr3:uid="{71F2B1A8-D867-456A-BA9E-2FB01AFBADFB}" name="Matricula" dataDxfId="24"/>
    <tableColumn id="3" xr3:uid="{0B8C38C1-F31D-489D-ADFE-A14A13E21528}" name="Nome" dataDxfId="23">
      <calculatedColumnFormula>IF(FOcorrencias[[#This Row],[Matricula]]="","",VLOOKUP(FOcorrencias[[#This Row],[Matricula]],Cadastros!$P:$Q,2,0))</calculatedColumnFormula>
    </tableColumn>
    <tableColumn id="36" xr3:uid="{266C0CBD-76CA-43E4-A79C-3DD45B6F58D0}" name="Tipo de Ocorrência" dataDxfId="22"/>
    <tableColumn id="21" xr3:uid="{D239B70E-CE3B-4196-9777-2F230B1DE638}" name="Motivo" dataDxfId="21"/>
    <tableColumn id="23" xr3:uid="{CE9F768C-AA77-4407-B0DF-FC6D42A30871}" name="CID" dataDxfId="20"/>
    <tableColumn id="24" xr3:uid="{74A6D9CB-197F-42F5-9FCA-B3C51E5AF6FD}" name="Justificado" dataDxfId="19"/>
    <tableColumn id="6" xr3:uid="{B3842884-B5E9-4D53-A42B-A79F4E0E0211}" name="Horas Ausência" dataDxfId="18"/>
    <tableColumn id="25" xr3:uid="{EAC6A97D-2E94-44E6-AFE8-E3DC802E2944}" name="Observação" dataDxfId="17"/>
    <tableColumn id="8" xr3:uid="{7504BA10-76E2-4FE9-ABF1-25EFE0A32838}" name="Empresa" dataDxfId="16">
      <calculatedColumnFormula array="1">INDEX('Jornada Prevista'!$H:$H,MATCH(1,('Jornada Prevista'!$B:$B=FOcorrencias[[#This Row],[Matricula]])*('Jornada Prevista'!$P:$P=FOcorrencias[[#This Row],[Mês/Ano]]),0))</calculatedColumnFormula>
    </tableColumn>
    <tableColumn id="7" xr3:uid="{38160E6B-3EDA-4C65-B6BA-76ED34CE0C7B}" name="Setor" dataDxfId="15">
      <calculatedColumnFormula array="1">INDEX('Jornada Prevista'!$I:$I,MATCH(1,('Jornada Prevista'!$B:$B=FOcorrencias[[#This Row],[Matricula]])*('Jornada Prevista'!$P:$P=FOcorrencias[[#This Row],[Mês/Ano]]),0))</calculatedColumnFormula>
    </tableColumn>
    <tableColumn id="9" xr3:uid="{F31FDB0C-87DC-433C-B8D1-8CC4B5990567}" name="Cargo" dataDxfId="14">
      <calculatedColumnFormula array="1">INDEX('Jornada Prevista'!$J:$J,MATCH(1,('Jornada Prevista'!$B:$B=FOcorrencias[[#This Row],[Matricula]])*('Jornada Prevista'!$P:$P=FOcorrencias[[#This Row],[Mês/Ano]]),0))</calculatedColumnFormula>
    </tableColumn>
    <tableColumn id="10" xr3:uid="{6C478F27-A663-4502-B428-20D836280CCF}" name="Turno" dataDxfId="13">
      <calculatedColumnFormula array="1">INDEX('Jornada Prevista'!$K:$K,MATCH(1,('Jornada Prevista'!$B:$B=FOcorrencias[[#This Row],[Matricula]])*('Jornada Prevista'!$P:$P=FOcorrencias[[#This Row],[Mês/Ano]]),0))</calculatedColumnFormula>
    </tableColumn>
    <tableColumn id="11" xr3:uid="{FD937F50-A8AC-4694-97E3-F8E05830B19D}" name="Escala" dataDxfId="12">
      <calculatedColumnFormula array="1">INDEX('Jornada Prevista'!$L:$L,MATCH(1,('Jornada Prevista'!$B:$B=FOcorrencias[[#This Row],[Matricula]])*('Jornada Prevista'!$P:$P=FOcorrencias[[#This Row],[Mês/Ano]]),0))</calculatedColumnFormula>
    </tableColumn>
    <tableColumn id="12" xr3:uid="{F5C00939-B594-422E-B4AA-EEFDF4DED2BF}" name="Tipo de Contrato" dataDxfId="11">
      <calculatedColumnFormula array="1">INDEX('Jornada Prevista'!$M:$M,MATCH(1,('Jornada Prevista'!$B:$B=FOcorrencias[[#This Row],[Matricula]])*('Jornada Prevista'!$P:$P=FOcorrencias[[#This Row],[Mês/Ano]]),0))</calculatedColumnFormula>
    </tableColumn>
    <tableColumn id="13" xr3:uid="{AFEC224A-70D2-494A-B923-189C7318B18A}" name="Horas Previstas" dataDxfId="10">
      <calculatedColumnFormula>SUMIFS('Jornada Prevista'!$G:$G,'Jornada Prevista'!$B:$B,FOcorrencias[[#This Row],[Matricula]],'Jornada Prevista'!$P:$P,FOcorrencias[[#This Row],[Mês/Ano]])</calculatedColumnFormula>
    </tableColumn>
    <tableColumn id="14" xr3:uid="{9071592D-C71F-4FBE-9C1D-B6DAF1D84C6C}" name="Salário" dataDxfId="9">
      <calculatedColumnFormula>SUMIFS('Jornada Prevista'!$N:$N,'Jornada Prevista'!$B:$B,FOcorrencias[[#This Row],[Matricula]],'Jornada Prevista'!$P:$P,FOcorrencias[[#This Row],[Mês/Ano]])</calculatedColumnFormula>
    </tableColumn>
    <tableColumn id="15" xr3:uid="{53BF1935-CA28-4919-9E6B-B1BEE4CAC238}" name="Salário/Hora" dataDxfId="8">
      <calculatedColumnFormula>SUMIFS('Jornada Prevista'!$O:$O,'Jornada Prevista'!$B:$B,FOcorrencias[[#This Row],[Matricula]],'Jornada Prevista'!$P:$P,FOcorrencias[[#This Row],[Mês/Ano]])</calculatedColumnFormula>
    </tableColumn>
    <tableColumn id="16" xr3:uid="{4C3B1C6D-576A-42D2-881F-75BEF2A6945C}" name="Mês/Ano" dataDxfId="7">
      <calculatedColumnFormula>IF(FOcorrencias[[#This Row],[Data da Ocorrência]]="","",TEXT(FOcorrencias[[#This Row],[Data da Ocorrência]],"mm/aaaa"))</calculatedColumnFormula>
    </tableColumn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7535CC6-3ED5-4E41-B6CE-4F7C616DE984}" name="FMeta" displayName="FMeta" ref="B3:D39" totalsRowShown="0" headerRowDxfId="6" headerRowBorderDxfId="5" tableBorderDxfId="4" totalsRowBorderDxfId="3">
  <autoFilter ref="B3:D39" xr:uid="{07535CC6-3ED5-4E41-B6CE-4F7C616DE984}">
    <filterColumn colId="0" hiddenButton="1"/>
    <filterColumn colId="1" hiddenButton="1"/>
    <filterColumn colId="2" hiddenButton="1"/>
  </autoFilter>
  <tableColumns count="3">
    <tableColumn id="1" xr3:uid="{50B382DA-B1D5-431D-9416-36164557291C}" name="Empresa" dataDxfId="2"/>
    <tableColumn id="2" xr3:uid="{D8ED9D3D-C15B-44C6-AE81-F43CCF7F6529}" name="Meta" dataDxfId="1"/>
    <tableColumn id="3" xr3:uid="{3E8E30F4-0AA0-49D6-9E04-5C7E2EDCC432}" name="Data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3" Type="http://schemas.openxmlformats.org/officeDocument/2006/relationships/table" Target="../tables/table2.xml"/><Relationship Id="rId7" Type="http://schemas.openxmlformats.org/officeDocument/2006/relationships/table" Target="../tables/table6.xm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Relationship Id="rId6" Type="http://schemas.openxmlformats.org/officeDocument/2006/relationships/table" Target="../tables/table5.xml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8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2.xml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9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0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4.xml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68BB0-A4FE-4A9C-9E2F-DD102F3F7C9F}">
  <dimension ref="B2:V43"/>
  <sheetViews>
    <sheetView showGridLines="0" workbookViewId="0">
      <selection activeCell="V4" sqref="V4"/>
    </sheetView>
  </sheetViews>
  <sheetFormatPr defaultRowHeight="13.2" x14ac:dyDescent="0.25"/>
  <cols>
    <col min="1" max="1" width="2" customWidth="1"/>
    <col min="2" max="2" width="13.6640625" customWidth="1"/>
    <col min="3" max="3" width="2" customWidth="1"/>
    <col min="4" max="4" width="17.44140625" customWidth="1"/>
    <col min="5" max="5" width="2" customWidth="1"/>
    <col min="6" max="6" width="20.21875" customWidth="1"/>
    <col min="7" max="7" width="2" customWidth="1"/>
    <col min="8" max="8" width="22.5546875" customWidth="1"/>
    <col min="9" max="9" width="2" customWidth="1"/>
    <col min="10" max="10" width="15.44140625" customWidth="1"/>
    <col min="11" max="11" width="2" customWidth="1"/>
    <col min="12" max="12" width="10.109375" customWidth="1"/>
    <col min="13" max="13" width="2" customWidth="1"/>
    <col min="14" max="14" width="15.5546875" bestFit="1" customWidth="1"/>
    <col min="15" max="15" width="2" customWidth="1"/>
    <col min="16" max="16" width="10.6640625" style="1" customWidth="1"/>
    <col min="17" max="17" width="45.77734375" bestFit="1" customWidth="1"/>
    <col min="18" max="18" width="11.21875" style="1" customWidth="1"/>
    <col min="19" max="19" width="14.33203125" style="1" customWidth="1"/>
    <col min="20" max="20" width="12.33203125" style="1" customWidth="1"/>
    <col min="21" max="21" width="8.88671875" style="1"/>
    <col min="22" max="22" width="10.77734375" style="1" bestFit="1" customWidth="1"/>
  </cols>
  <sheetData>
    <row r="2" spans="2:22" ht="24" customHeight="1" x14ac:dyDescent="0.25"/>
    <row r="3" spans="2:22" s="23" customFormat="1" ht="30" customHeight="1" x14ac:dyDescent="0.25">
      <c r="B3" s="24" t="s">
        <v>15</v>
      </c>
      <c r="D3" s="24" t="s">
        <v>6</v>
      </c>
      <c r="F3" s="24" t="s">
        <v>73</v>
      </c>
      <c r="H3" s="24" t="s">
        <v>63</v>
      </c>
      <c r="J3" s="24" t="s">
        <v>64</v>
      </c>
      <c r="L3" s="57" t="s">
        <v>74</v>
      </c>
      <c r="N3" s="54" t="s">
        <v>86</v>
      </c>
      <c r="P3" s="32" t="s">
        <v>22</v>
      </c>
      <c r="Q3" s="25" t="s">
        <v>405</v>
      </c>
      <c r="R3" s="32" t="s">
        <v>3</v>
      </c>
      <c r="S3" s="25" t="s">
        <v>12</v>
      </c>
      <c r="T3" s="31" t="s">
        <v>65</v>
      </c>
      <c r="U3" s="31" t="s">
        <v>13</v>
      </c>
      <c r="V3" s="31" t="s">
        <v>66</v>
      </c>
    </row>
    <row r="4" spans="2:22" ht="14.4" x14ac:dyDescent="0.25">
      <c r="B4" s="11" t="s">
        <v>16</v>
      </c>
      <c r="D4" s="11" t="s">
        <v>8</v>
      </c>
      <c r="F4" s="27" t="s">
        <v>96</v>
      </c>
      <c r="H4" s="27" t="s">
        <v>111</v>
      </c>
      <c r="J4" s="27" t="s">
        <v>1</v>
      </c>
      <c r="L4" s="18" t="s">
        <v>76</v>
      </c>
      <c r="N4" s="46" t="s">
        <v>87</v>
      </c>
      <c r="P4" s="33">
        <v>1</v>
      </c>
      <c r="Q4" s="26" t="s">
        <v>23</v>
      </c>
      <c r="R4" s="33" t="s">
        <v>4</v>
      </c>
      <c r="S4" s="34">
        <v>32424</v>
      </c>
      <c r="T4" s="34">
        <v>41673</v>
      </c>
      <c r="U4" s="37">
        <f ca="1">IF(DFuncionarios[[#This Row],[Data de Nascimento]]="","",YEAR(TODAY())-YEAR(DFuncionarios[[#This Row],[Data de Nascimento]]))</f>
        <v>37</v>
      </c>
      <c r="V4" s="38">
        <f ca="1">IF(DFuncionarios[[#This Row],[Data de Admissão]]="","",YEAR(TODAY())-YEAR(DFuncionarios[[#This Row],[Data de Admissão]]))</f>
        <v>11</v>
      </c>
    </row>
    <row r="5" spans="2:22" x14ac:dyDescent="0.25">
      <c r="B5" s="11" t="s">
        <v>17</v>
      </c>
      <c r="D5" s="11" t="s">
        <v>7</v>
      </c>
      <c r="F5" s="28" t="s">
        <v>97</v>
      </c>
      <c r="H5" s="28" t="s">
        <v>112</v>
      </c>
      <c r="J5" s="41" t="s">
        <v>0</v>
      </c>
      <c r="L5" s="19" t="s">
        <v>77</v>
      </c>
      <c r="N5" s="48" t="s">
        <v>88</v>
      </c>
      <c r="P5" s="33">
        <v>2</v>
      </c>
      <c r="Q5" s="26" t="s">
        <v>24</v>
      </c>
      <c r="R5" s="33" t="s">
        <v>5</v>
      </c>
      <c r="S5" s="35" t="s">
        <v>19</v>
      </c>
      <c r="T5" s="35"/>
      <c r="U5" s="37">
        <f ca="1">IF(DFuncionarios[[#This Row],[Data de Nascimento]]="","",YEAR(TODAY())-YEAR(DFuncionarios[[#This Row],[Data de Nascimento]]))</f>
        <v>54</v>
      </c>
      <c r="V5" s="39" t="str">
        <f ca="1">IF(DFuncionarios[[#This Row],[Data de Admissão]]="","",YEAR(TODAY())-YEAR(DFuncionarios[[#This Row],[Data de Admissão]]))</f>
        <v/>
      </c>
    </row>
    <row r="6" spans="2:22" ht="14.4" x14ac:dyDescent="0.25">
      <c r="B6" s="12" t="s">
        <v>18</v>
      </c>
      <c r="D6" s="11" t="s">
        <v>9</v>
      </c>
      <c r="F6" s="27" t="s">
        <v>98</v>
      </c>
      <c r="H6" s="27" t="s">
        <v>113</v>
      </c>
      <c r="J6" s="18" t="s">
        <v>143</v>
      </c>
      <c r="L6" s="18" t="s">
        <v>78</v>
      </c>
      <c r="N6" s="46" t="s">
        <v>89</v>
      </c>
      <c r="P6" s="33">
        <v>3</v>
      </c>
      <c r="Q6" s="26" t="s">
        <v>25</v>
      </c>
      <c r="R6" s="33" t="s">
        <v>5</v>
      </c>
      <c r="S6" s="35">
        <v>36496</v>
      </c>
      <c r="T6" s="35">
        <v>44942</v>
      </c>
      <c r="U6" s="37">
        <f ca="1">IF(DFuncionarios[[#This Row],[Data de Nascimento]]="","",YEAR(TODAY())-YEAR(DFuncionarios[[#This Row],[Data de Nascimento]]))</f>
        <v>26</v>
      </c>
      <c r="V6" s="39">
        <f ca="1">IF(DFuncionarios[[#This Row],[Data de Admissão]]="","",YEAR(TODAY())-YEAR(DFuncionarios[[#This Row],[Data de Admissão]]))</f>
        <v>2</v>
      </c>
    </row>
    <row r="7" spans="2:22" ht="14.4" x14ac:dyDescent="0.25">
      <c r="B7" s="4"/>
      <c r="D7" s="11" t="s">
        <v>10</v>
      </c>
      <c r="F7" s="27" t="s">
        <v>99</v>
      </c>
      <c r="H7" s="27" t="s">
        <v>114</v>
      </c>
      <c r="J7" s="2"/>
      <c r="L7" s="18" t="s">
        <v>79</v>
      </c>
      <c r="N7" s="46" t="s">
        <v>90</v>
      </c>
      <c r="P7" s="33">
        <v>4</v>
      </c>
      <c r="Q7" s="26" t="s">
        <v>26</v>
      </c>
      <c r="R7" s="33" t="s">
        <v>4</v>
      </c>
      <c r="S7" s="35">
        <v>35085</v>
      </c>
      <c r="T7" s="35">
        <v>41701</v>
      </c>
      <c r="U7" s="37">
        <f ca="1">IF(DFuncionarios[[#This Row],[Data de Nascimento]]="","",YEAR(TODAY())-YEAR(DFuncionarios[[#This Row],[Data de Nascimento]]))</f>
        <v>29</v>
      </c>
      <c r="V7" s="39">
        <f ca="1">IF(DFuncionarios[[#This Row],[Data de Admissão]]="","",YEAR(TODAY())-YEAR(DFuncionarios[[#This Row],[Data de Admissão]]))</f>
        <v>11</v>
      </c>
    </row>
    <row r="8" spans="2:22" ht="14.4" x14ac:dyDescent="0.25">
      <c r="B8" s="4"/>
      <c r="D8" s="11" t="s">
        <v>11</v>
      </c>
      <c r="F8" s="27" t="s">
        <v>100</v>
      </c>
      <c r="H8" s="27" t="s">
        <v>115</v>
      </c>
      <c r="J8" s="2"/>
      <c r="L8" s="18" t="s">
        <v>80</v>
      </c>
      <c r="N8" s="46"/>
      <c r="P8" s="33">
        <v>5</v>
      </c>
      <c r="Q8" s="26" t="s">
        <v>27</v>
      </c>
      <c r="R8" s="33" t="s">
        <v>4</v>
      </c>
      <c r="S8" s="35">
        <v>35085</v>
      </c>
      <c r="T8" s="35">
        <v>45243</v>
      </c>
      <c r="U8" s="37">
        <f ca="1">IF(DFuncionarios[[#This Row],[Data de Nascimento]]="","",YEAR(TODAY())-YEAR(DFuncionarios[[#This Row],[Data de Nascimento]]))</f>
        <v>29</v>
      </c>
      <c r="V8" s="39">
        <f ca="1">IF(DFuncionarios[[#This Row],[Data de Admissão]]="","",YEAR(TODAY())-YEAR(DFuncionarios[[#This Row],[Data de Admissão]]))</f>
        <v>2</v>
      </c>
    </row>
    <row r="9" spans="2:22" ht="14.4" x14ac:dyDescent="0.25">
      <c r="B9" s="4"/>
      <c r="D9" s="4"/>
      <c r="F9" s="29" t="s">
        <v>101</v>
      </c>
      <c r="H9" s="29" t="s">
        <v>116</v>
      </c>
      <c r="J9" s="30"/>
      <c r="L9" s="62" t="s">
        <v>81</v>
      </c>
      <c r="N9" s="46"/>
      <c r="P9" s="33">
        <v>6</v>
      </c>
      <c r="Q9" s="26" t="s">
        <v>28</v>
      </c>
      <c r="R9" s="33" t="s">
        <v>5</v>
      </c>
      <c r="S9" s="35">
        <v>35085</v>
      </c>
      <c r="T9" s="35">
        <v>45393</v>
      </c>
      <c r="U9" s="37">
        <f ca="1">IF(DFuncionarios[[#This Row],[Data de Nascimento]]="","",YEAR(TODAY())-YEAR(DFuncionarios[[#This Row],[Data de Nascimento]]))</f>
        <v>29</v>
      </c>
      <c r="V9" s="39">
        <f ca="1">IF(DFuncionarios[[#This Row],[Data de Admissão]]="","",YEAR(TODAY())-YEAR(DFuncionarios[[#This Row],[Data de Admissão]]))</f>
        <v>1</v>
      </c>
    </row>
    <row r="10" spans="2:22" ht="14.4" x14ac:dyDescent="0.25">
      <c r="B10" s="4"/>
      <c r="D10" s="4"/>
      <c r="F10" s="27" t="s">
        <v>102</v>
      </c>
      <c r="H10" s="27" t="s">
        <v>117</v>
      </c>
      <c r="J10" s="2"/>
      <c r="L10" s="87" t="s">
        <v>82</v>
      </c>
      <c r="N10" s="46"/>
      <c r="P10" s="33">
        <v>7</v>
      </c>
      <c r="Q10" s="26" t="s">
        <v>29</v>
      </c>
      <c r="R10" s="33" t="s">
        <v>5</v>
      </c>
      <c r="S10" s="35">
        <v>35085</v>
      </c>
      <c r="T10" s="35">
        <v>44840</v>
      </c>
      <c r="U10" s="37">
        <f ca="1">IF(DFuncionarios[[#This Row],[Data de Nascimento]]="","",YEAR(TODAY())-YEAR(DFuncionarios[[#This Row],[Data de Nascimento]]))</f>
        <v>29</v>
      </c>
      <c r="V10" s="39">
        <f ca="1">IF(DFuncionarios[[#This Row],[Data de Admissão]]="","",YEAR(TODAY())-YEAR(DFuncionarios[[#This Row],[Data de Admissão]]))</f>
        <v>3</v>
      </c>
    </row>
    <row r="11" spans="2:22" x14ac:dyDescent="0.25">
      <c r="B11" s="4"/>
      <c r="D11" s="4"/>
      <c r="F11" s="27" t="s">
        <v>103</v>
      </c>
      <c r="H11" s="27" t="s">
        <v>118</v>
      </c>
      <c r="J11" s="2"/>
      <c r="L11" s="2"/>
      <c r="N11" s="2"/>
      <c r="P11" s="33">
        <v>8</v>
      </c>
      <c r="Q11" s="26" t="s">
        <v>30</v>
      </c>
      <c r="R11" s="33" t="s">
        <v>4</v>
      </c>
      <c r="S11" s="35">
        <v>35085</v>
      </c>
      <c r="T11" s="35">
        <v>44972</v>
      </c>
      <c r="U11" s="37">
        <f ca="1">IF(DFuncionarios[[#This Row],[Data de Nascimento]]="","",YEAR(TODAY())-YEAR(DFuncionarios[[#This Row],[Data de Nascimento]]))</f>
        <v>29</v>
      </c>
      <c r="V11" s="39">
        <f ca="1">IF(DFuncionarios[[#This Row],[Data de Admissão]]="","",YEAR(TODAY())-YEAR(DFuncionarios[[#This Row],[Data de Admissão]]))</f>
        <v>2</v>
      </c>
    </row>
    <row r="12" spans="2:22" x14ac:dyDescent="0.25">
      <c r="B12" s="4"/>
      <c r="D12" s="4"/>
      <c r="F12" s="27" t="s">
        <v>104</v>
      </c>
      <c r="H12" s="27" t="s">
        <v>119</v>
      </c>
      <c r="J12" s="2"/>
      <c r="L12" s="2"/>
      <c r="N12" s="2"/>
      <c r="P12" s="33">
        <v>9</v>
      </c>
      <c r="Q12" s="26" t="s">
        <v>31</v>
      </c>
      <c r="R12" s="33" t="s">
        <v>4</v>
      </c>
      <c r="S12" s="35">
        <v>35085</v>
      </c>
      <c r="T12" s="35">
        <v>44972</v>
      </c>
      <c r="U12" s="37">
        <f ca="1">IF(DFuncionarios[[#This Row],[Data de Nascimento]]="","",YEAR(TODAY())-YEAR(DFuncionarios[[#This Row],[Data de Nascimento]]))</f>
        <v>29</v>
      </c>
      <c r="V12" s="39">
        <f ca="1">IF(DFuncionarios[[#This Row],[Data de Admissão]]="","",YEAR(TODAY())-YEAR(DFuncionarios[[#This Row],[Data de Admissão]]))</f>
        <v>2</v>
      </c>
    </row>
    <row r="13" spans="2:22" x14ac:dyDescent="0.25">
      <c r="F13" s="27" t="s">
        <v>105</v>
      </c>
      <c r="H13" s="27" t="s">
        <v>120</v>
      </c>
      <c r="J13" s="2"/>
      <c r="L13" s="2"/>
      <c r="N13" s="2"/>
      <c r="P13" s="33">
        <v>10</v>
      </c>
      <c r="Q13" s="26" t="s">
        <v>32</v>
      </c>
      <c r="R13" s="33" t="s">
        <v>4</v>
      </c>
      <c r="S13" s="35">
        <v>35085</v>
      </c>
      <c r="T13" s="35">
        <v>45383</v>
      </c>
      <c r="U13" s="37">
        <f ca="1">IF(DFuncionarios[[#This Row],[Data de Nascimento]]="","",YEAR(TODAY())-YEAR(DFuncionarios[[#This Row],[Data de Nascimento]]))</f>
        <v>29</v>
      </c>
      <c r="V13" s="39">
        <f ca="1">IF(DFuncionarios[[#This Row],[Data de Admissão]]="","",YEAR(TODAY())-YEAR(DFuncionarios[[#This Row],[Data de Admissão]]))</f>
        <v>1</v>
      </c>
    </row>
    <row r="14" spans="2:22" x14ac:dyDescent="0.25">
      <c r="F14" s="28" t="s">
        <v>106</v>
      </c>
      <c r="H14" s="28" t="s">
        <v>121</v>
      </c>
      <c r="J14" s="3"/>
      <c r="L14" s="3"/>
      <c r="N14" s="3"/>
      <c r="P14" s="33">
        <v>11</v>
      </c>
      <c r="Q14" s="26" t="s">
        <v>33</v>
      </c>
      <c r="R14" s="33" t="s">
        <v>4</v>
      </c>
      <c r="S14" s="35">
        <v>35085</v>
      </c>
      <c r="T14" s="35">
        <v>45159</v>
      </c>
      <c r="U14" s="37">
        <f ca="1">IF(DFuncionarios[[#This Row],[Data de Nascimento]]="","",YEAR(TODAY())-YEAR(DFuncionarios[[#This Row],[Data de Nascimento]]))</f>
        <v>29</v>
      </c>
      <c r="V14" s="39">
        <f ca="1">IF(DFuncionarios[[#This Row],[Data de Admissão]]="","",YEAR(TODAY())-YEAR(DFuncionarios[[#This Row],[Data de Admissão]]))</f>
        <v>2</v>
      </c>
    </row>
    <row r="15" spans="2:22" x14ac:dyDescent="0.25">
      <c r="F15" s="28" t="s">
        <v>107</v>
      </c>
      <c r="H15" s="28" t="s">
        <v>122</v>
      </c>
      <c r="J15" s="3"/>
      <c r="L15" s="3"/>
      <c r="N15" s="3"/>
      <c r="P15" s="33">
        <v>12</v>
      </c>
      <c r="Q15" s="26" t="s">
        <v>34</v>
      </c>
      <c r="R15" s="33" t="s">
        <v>5</v>
      </c>
      <c r="S15" s="35">
        <v>35085</v>
      </c>
      <c r="T15" s="35">
        <v>43836</v>
      </c>
      <c r="U15" s="37">
        <f ca="1">IF(DFuncionarios[[#This Row],[Data de Nascimento]]="","",YEAR(TODAY())-YEAR(DFuncionarios[[#This Row],[Data de Nascimento]]))</f>
        <v>29</v>
      </c>
      <c r="V15" s="39">
        <f ca="1">IF(DFuncionarios[[#This Row],[Data de Admissão]]="","",YEAR(TODAY())-YEAR(DFuncionarios[[#This Row],[Data de Admissão]]))</f>
        <v>5</v>
      </c>
    </row>
    <row r="16" spans="2:22" x14ac:dyDescent="0.25">
      <c r="F16" s="27" t="s">
        <v>108</v>
      </c>
      <c r="H16" s="27" t="s">
        <v>123</v>
      </c>
      <c r="J16" s="2"/>
      <c r="L16" s="2"/>
      <c r="N16" s="2"/>
      <c r="P16" s="33">
        <v>13</v>
      </c>
      <c r="Q16" s="26" t="s">
        <v>35</v>
      </c>
      <c r="R16" s="33" t="s">
        <v>5</v>
      </c>
      <c r="S16" s="35">
        <v>36033</v>
      </c>
      <c r="T16" s="35">
        <v>38231</v>
      </c>
      <c r="U16" s="37">
        <f ca="1">IF(DFuncionarios[[#This Row],[Data de Nascimento]]="","",YEAR(TODAY())-YEAR(DFuncionarios[[#This Row],[Data de Nascimento]]))</f>
        <v>27</v>
      </c>
      <c r="V16" s="39">
        <f ca="1">IF(DFuncionarios[[#This Row],[Data de Admissão]]="","",YEAR(TODAY())-YEAR(DFuncionarios[[#This Row],[Data de Admissão]]))</f>
        <v>21</v>
      </c>
    </row>
    <row r="17" spans="6:22" x14ac:dyDescent="0.25">
      <c r="F17" s="27" t="s">
        <v>109</v>
      </c>
      <c r="H17" s="27" t="s">
        <v>124</v>
      </c>
      <c r="J17" s="2"/>
      <c r="L17" s="2"/>
      <c r="N17" s="2"/>
      <c r="P17" s="33">
        <v>14</v>
      </c>
      <c r="Q17" s="26" t="s">
        <v>36</v>
      </c>
      <c r="R17" s="33" t="s">
        <v>4</v>
      </c>
      <c r="S17" s="35">
        <v>36033</v>
      </c>
      <c r="T17" s="35">
        <v>42233</v>
      </c>
      <c r="U17" s="37">
        <f ca="1">IF(DFuncionarios[[#This Row],[Data de Nascimento]]="","",YEAR(TODAY())-YEAR(DFuncionarios[[#This Row],[Data de Nascimento]]))</f>
        <v>27</v>
      </c>
      <c r="V17" s="39">
        <f ca="1">IF(DFuncionarios[[#This Row],[Data de Admissão]]="","",YEAR(TODAY())-YEAR(DFuncionarios[[#This Row],[Data de Admissão]]))</f>
        <v>10</v>
      </c>
    </row>
    <row r="18" spans="6:22" x14ac:dyDescent="0.25">
      <c r="F18" s="52" t="s">
        <v>110</v>
      </c>
      <c r="H18" s="27" t="s">
        <v>125</v>
      </c>
      <c r="J18" s="2"/>
      <c r="L18" s="2"/>
      <c r="N18" s="2"/>
      <c r="P18" s="33">
        <v>15</v>
      </c>
      <c r="Q18" s="26" t="s">
        <v>37</v>
      </c>
      <c r="R18" s="33" t="s">
        <v>4</v>
      </c>
      <c r="S18" s="35">
        <v>35512</v>
      </c>
      <c r="T18" s="35">
        <v>45362</v>
      </c>
      <c r="U18" s="37">
        <f ca="1">IF(DFuncionarios[[#This Row],[Data de Nascimento]]="","",YEAR(TODAY())-YEAR(DFuncionarios[[#This Row],[Data de Nascimento]]))</f>
        <v>28</v>
      </c>
      <c r="V18" s="39">
        <f ca="1">IF(DFuncionarios[[#This Row],[Data de Admissão]]="","",YEAR(TODAY())-YEAR(DFuncionarios[[#This Row],[Data de Admissão]]))</f>
        <v>1</v>
      </c>
    </row>
    <row r="19" spans="6:22" x14ac:dyDescent="0.25">
      <c r="F19" s="75"/>
      <c r="H19" s="27" t="s">
        <v>126</v>
      </c>
      <c r="J19" s="2"/>
      <c r="L19" s="2"/>
      <c r="N19" s="2"/>
      <c r="P19" s="33">
        <v>16</v>
      </c>
      <c r="Q19" s="26" t="s">
        <v>38</v>
      </c>
      <c r="R19" s="33" t="s">
        <v>4</v>
      </c>
      <c r="S19" s="35">
        <v>35512</v>
      </c>
      <c r="T19" s="35">
        <v>45341</v>
      </c>
      <c r="U19" s="37">
        <f ca="1">IF(DFuncionarios[[#This Row],[Data de Nascimento]]="","",YEAR(TODAY())-YEAR(DFuncionarios[[#This Row],[Data de Nascimento]]))</f>
        <v>28</v>
      </c>
      <c r="V19" s="39">
        <f ca="1">IF(DFuncionarios[[#This Row],[Data de Admissão]]="","",YEAR(TODAY())-YEAR(DFuncionarios[[#This Row],[Data de Admissão]]))</f>
        <v>1</v>
      </c>
    </row>
    <row r="20" spans="6:22" x14ac:dyDescent="0.25">
      <c r="F20" s="2"/>
      <c r="H20" s="27" t="s">
        <v>127</v>
      </c>
      <c r="J20" s="2"/>
      <c r="L20" s="2"/>
      <c r="N20" s="2"/>
      <c r="P20" s="33">
        <v>17</v>
      </c>
      <c r="Q20" s="26" t="s">
        <v>39</v>
      </c>
      <c r="R20" s="33" t="s">
        <v>4</v>
      </c>
      <c r="S20" s="35">
        <v>35512</v>
      </c>
      <c r="T20" s="35">
        <v>44942</v>
      </c>
      <c r="U20" s="37">
        <f ca="1">IF(DFuncionarios[[#This Row],[Data de Nascimento]]="","",YEAR(TODAY())-YEAR(DFuncionarios[[#This Row],[Data de Nascimento]]))</f>
        <v>28</v>
      </c>
      <c r="V20" s="39">
        <f ca="1">IF(DFuncionarios[[#This Row],[Data de Admissão]]="","",YEAR(TODAY())-YEAR(DFuncionarios[[#This Row],[Data de Admissão]]))</f>
        <v>2</v>
      </c>
    </row>
    <row r="21" spans="6:22" x14ac:dyDescent="0.25">
      <c r="F21" s="2"/>
      <c r="H21" s="27" t="s">
        <v>128</v>
      </c>
      <c r="J21" s="2"/>
      <c r="L21" s="2"/>
      <c r="N21" s="2"/>
      <c r="P21" s="33">
        <v>18</v>
      </c>
      <c r="Q21" s="26" t="s">
        <v>40</v>
      </c>
      <c r="R21" s="33" t="s">
        <v>4</v>
      </c>
      <c r="S21" s="35">
        <v>35512</v>
      </c>
      <c r="T21" s="35">
        <v>43108</v>
      </c>
      <c r="U21" s="37">
        <f ca="1">IF(DFuncionarios[[#This Row],[Data de Nascimento]]="","",YEAR(TODAY())-YEAR(DFuncionarios[[#This Row],[Data de Nascimento]]))</f>
        <v>28</v>
      </c>
      <c r="V21" s="39">
        <f ca="1">IF(DFuncionarios[[#This Row],[Data de Admissão]]="","",YEAR(TODAY())-YEAR(DFuncionarios[[#This Row],[Data de Admissão]]))</f>
        <v>7</v>
      </c>
    </row>
    <row r="22" spans="6:22" x14ac:dyDescent="0.25">
      <c r="F22" s="2"/>
      <c r="H22" s="27" t="s">
        <v>129</v>
      </c>
      <c r="J22" s="2"/>
      <c r="L22" s="2"/>
      <c r="N22" s="2"/>
      <c r="P22" s="33">
        <v>19</v>
      </c>
      <c r="Q22" s="26" t="s">
        <v>41</v>
      </c>
      <c r="R22" s="33" t="s">
        <v>5</v>
      </c>
      <c r="S22" s="35">
        <v>35512</v>
      </c>
      <c r="T22" s="35">
        <v>44144</v>
      </c>
      <c r="U22" s="37">
        <f ca="1">IF(DFuncionarios[[#This Row],[Data de Nascimento]]="","",YEAR(TODAY())-YEAR(DFuncionarios[[#This Row],[Data de Nascimento]]))</f>
        <v>28</v>
      </c>
      <c r="V22" s="39">
        <f ca="1">IF(DFuncionarios[[#This Row],[Data de Admissão]]="","",YEAR(TODAY())-YEAR(DFuncionarios[[#This Row],[Data de Admissão]]))</f>
        <v>5</v>
      </c>
    </row>
    <row r="23" spans="6:22" x14ac:dyDescent="0.25">
      <c r="F23" s="2"/>
      <c r="H23" s="52" t="s">
        <v>130</v>
      </c>
      <c r="J23" s="2"/>
      <c r="L23" s="2"/>
      <c r="N23" s="2"/>
      <c r="P23" s="33">
        <v>20</v>
      </c>
      <c r="Q23" s="26" t="s">
        <v>42</v>
      </c>
      <c r="R23" s="33" t="s">
        <v>5</v>
      </c>
      <c r="S23" s="35">
        <v>35512</v>
      </c>
      <c r="T23" s="35">
        <v>41061</v>
      </c>
      <c r="U23" s="37">
        <f ca="1">IF(DFuncionarios[[#This Row],[Data de Nascimento]]="","",YEAR(TODAY())-YEAR(DFuncionarios[[#This Row],[Data de Nascimento]]))</f>
        <v>28</v>
      </c>
      <c r="V23" s="39">
        <f ca="1">IF(DFuncionarios[[#This Row],[Data de Admissão]]="","",YEAR(TODAY())-YEAR(DFuncionarios[[#This Row],[Data de Admissão]]))</f>
        <v>13</v>
      </c>
    </row>
    <row r="24" spans="6:22" x14ac:dyDescent="0.25">
      <c r="F24" s="2"/>
      <c r="H24" s="75"/>
      <c r="J24" s="2"/>
      <c r="L24" s="2"/>
      <c r="N24" s="2"/>
      <c r="P24" s="33">
        <v>21</v>
      </c>
      <c r="Q24" s="26" t="s">
        <v>43</v>
      </c>
      <c r="R24" s="33" t="s">
        <v>4</v>
      </c>
      <c r="S24" s="35">
        <v>35512</v>
      </c>
      <c r="T24" s="35">
        <v>44440</v>
      </c>
      <c r="U24" s="37">
        <f ca="1">IF(DFuncionarios[[#This Row],[Data de Nascimento]]="","",YEAR(TODAY())-YEAR(DFuncionarios[[#This Row],[Data de Nascimento]]))</f>
        <v>28</v>
      </c>
      <c r="V24" s="39">
        <f ca="1">IF(DFuncionarios[[#This Row],[Data de Admissão]]="","",YEAR(TODAY())-YEAR(DFuncionarios[[#This Row],[Data de Admissão]]))</f>
        <v>4</v>
      </c>
    </row>
    <row r="25" spans="6:22" x14ac:dyDescent="0.25">
      <c r="F25" s="2"/>
      <c r="H25" s="2"/>
      <c r="J25" s="2"/>
      <c r="L25" s="2"/>
      <c r="N25" s="2"/>
      <c r="P25" s="33">
        <v>22</v>
      </c>
      <c r="Q25" s="26" t="s">
        <v>44</v>
      </c>
      <c r="R25" s="33" t="s">
        <v>4</v>
      </c>
      <c r="S25" s="35">
        <v>35512</v>
      </c>
      <c r="T25" s="35">
        <v>45397</v>
      </c>
      <c r="U25" s="37">
        <f ca="1">IF(DFuncionarios[[#This Row],[Data de Nascimento]]="","",YEAR(TODAY())-YEAR(DFuncionarios[[#This Row],[Data de Nascimento]]))</f>
        <v>28</v>
      </c>
      <c r="V25" s="39">
        <f ca="1">IF(DFuncionarios[[#This Row],[Data de Admissão]]="","",YEAR(TODAY())-YEAR(DFuncionarios[[#This Row],[Data de Admissão]]))</f>
        <v>1</v>
      </c>
    </row>
    <row r="26" spans="6:22" x14ac:dyDescent="0.25">
      <c r="F26" s="2"/>
      <c r="H26" s="2"/>
      <c r="J26" s="2"/>
      <c r="L26" s="2"/>
      <c r="N26" s="2"/>
      <c r="P26" s="33">
        <v>23</v>
      </c>
      <c r="Q26" s="26" t="s">
        <v>45</v>
      </c>
      <c r="R26" s="33" t="s">
        <v>5</v>
      </c>
      <c r="S26" s="35">
        <v>35512</v>
      </c>
      <c r="T26" s="35">
        <v>40787</v>
      </c>
      <c r="U26" s="37">
        <f ca="1">IF(DFuncionarios[[#This Row],[Data de Nascimento]]="","",YEAR(TODAY())-YEAR(DFuncionarios[[#This Row],[Data de Nascimento]]))</f>
        <v>28</v>
      </c>
      <c r="V26" s="39">
        <f ca="1">IF(DFuncionarios[[#This Row],[Data de Admissão]]="","",YEAR(TODAY())-YEAR(DFuncionarios[[#This Row],[Data de Admissão]]))</f>
        <v>14</v>
      </c>
    </row>
    <row r="27" spans="6:22" x14ac:dyDescent="0.25">
      <c r="F27" s="2"/>
      <c r="H27" s="2"/>
      <c r="J27" s="2"/>
      <c r="L27" s="2"/>
      <c r="N27" s="2"/>
      <c r="P27" s="33">
        <v>24</v>
      </c>
      <c r="Q27" s="26" t="s">
        <v>46</v>
      </c>
      <c r="R27" s="33" t="s">
        <v>5</v>
      </c>
      <c r="S27" s="35">
        <v>35512</v>
      </c>
      <c r="T27" s="35">
        <v>42240</v>
      </c>
      <c r="U27" s="37">
        <f ca="1">IF(DFuncionarios[[#This Row],[Data de Nascimento]]="","",YEAR(TODAY())-YEAR(DFuncionarios[[#This Row],[Data de Nascimento]]))</f>
        <v>28</v>
      </c>
      <c r="V27" s="39">
        <f ca="1">IF(DFuncionarios[[#This Row],[Data de Admissão]]="","",YEAR(TODAY())-YEAR(DFuncionarios[[#This Row],[Data de Admissão]]))</f>
        <v>10</v>
      </c>
    </row>
    <row r="28" spans="6:22" x14ac:dyDescent="0.25">
      <c r="F28" s="3"/>
      <c r="H28" s="3"/>
      <c r="J28" s="3"/>
      <c r="L28" s="3"/>
      <c r="N28" s="3"/>
      <c r="P28" s="33">
        <v>25</v>
      </c>
      <c r="Q28" s="26" t="s">
        <v>47</v>
      </c>
      <c r="R28" s="33" t="s">
        <v>4</v>
      </c>
      <c r="S28" s="35" t="s">
        <v>20</v>
      </c>
      <c r="T28" s="35">
        <v>44881</v>
      </c>
      <c r="U28" s="37">
        <f ca="1">IF(DFuncionarios[[#This Row],[Data de Nascimento]]="","",YEAR(TODAY())-YEAR(DFuncionarios[[#This Row],[Data de Nascimento]]))</f>
        <v>41</v>
      </c>
      <c r="V28" s="39">
        <f ca="1">IF(DFuncionarios[[#This Row],[Data de Admissão]]="","",YEAR(TODAY())-YEAR(DFuncionarios[[#This Row],[Data de Admissão]]))</f>
        <v>3</v>
      </c>
    </row>
    <row r="29" spans="6:22" x14ac:dyDescent="0.25">
      <c r="P29" s="33">
        <v>26</v>
      </c>
      <c r="Q29" s="26" t="s">
        <v>48</v>
      </c>
      <c r="R29" s="33" t="s">
        <v>4</v>
      </c>
      <c r="S29" s="35">
        <v>36033</v>
      </c>
      <c r="T29" s="35">
        <v>43864</v>
      </c>
      <c r="U29" s="37">
        <f ca="1">IF(DFuncionarios[[#This Row],[Data de Nascimento]]="","",YEAR(TODAY())-YEAR(DFuncionarios[[#This Row],[Data de Nascimento]]))</f>
        <v>27</v>
      </c>
      <c r="V29" s="39">
        <f ca="1">IF(DFuncionarios[[#This Row],[Data de Admissão]]="","",YEAR(TODAY())-YEAR(DFuncionarios[[#This Row],[Data de Admissão]]))</f>
        <v>5</v>
      </c>
    </row>
    <row r="30" spans="6:22" x14ac:dyDescent="0.25">
      <c r="P30" s="33">
        <v>27</v>
      </c>
      <c r="Q30" s="26" t="s">
        <v>49</v>
      </c>
      <c r="R30" s="33" t="s">
        <v>4</v>
      </c>
      <c r="S30" s="35">
        <v>36033</v>
      </c>
      <c r="T30" s="35">
        <v>44566</v>
      </c>
      <c r="U30" s="37">
        <f ca="1">IF(DFuncionarios[[#This Row],[Data de Nascimento]]="","",YEAR(TODAY())-YEAR(DFuncionarios[[#This Row],[Data de Nascimento]]))</f>
        <v>27</v>
      </c>
      <c r="V30" s="39">
        <f ca="1">IF(DFuncionarios[[#This Row],[Data de Admissão]]="","",YEAR(TODAY())-YEAR(DFuncionarios[[#This Row],[Data de Admissão]]))</f>
        <v>3</v>
      </c>
    </row>
    <row r="31" spans="6:22" x14ac:dyDescent="0.25">
      <c r="P31" s="33">
        <v>28</v>
      </c>
      <c r="Q31" s="26" t="s">
        <v>50</v>
      </c>
      <c r="R31" s="33" t="s">
        <v>4</v>
      </c>
      <c r="S31" s="35">
        <v>36234</v>
      </c>
      <c r="T31" s="35">
        <v>45159</v>
      </c>
      <c r="U31" s="37">
        <f ca="1">IF(DFuncionarios[[#This Row],[Data de Nascimento]]="","",YEAR(TODAY())-YEAR(DFuncionarios[[#This Row],[Data de Nascimento]]))</f>
        <v>26</v>
      </c>
      <c r="V31" s="39">
        <f ca="1">IF(DFuncionarios[[#This Row],[Data de Admissão]]="","",YEAR(TODAY())-YEAR(DFuncionarios[[#This Row],[Data de Admissão]]))</f>
        <v>2</v>
      </c>
    </row>
    <row r="32" spans="6:22" x14ac:dyDescent="0.25">
      <c r="P32" s="33">
        <v>29</v>
      </c>
      <c r="Q32" s="26" t="s">
        <v>51</v>
      </c>
      <c r="R32" s="33" t="s">
        <v>5</v>
      </c>
      <c r="S32" s="35">
        <v>36234</v>
      </c>
      <c r="T32" s="35">
        <v>43500</v>
      </c>
      <c r="U32" s="37">
        <f ca="1">IF(DFuncionarios[[#This Row],[Data de Nascimento]]="","",YEAR(TODAY())-YEAR(DFuncionarios[[#This Row],[Data de Nascimento]]))</f>
        <v>26</v>
      </c>
      <c r="V32" s="39">
        <f ca="1">IF(DFuncionarios[[#This Row],[Data de Admissão]]="","",YEAR(TODAY())-YEAR(DFuncionarios[[#This Row],[Data de Admissão]]))</f>
        <v>6</v>
      </c>
    </row>
    <row r="33" spans="16:22" x14ac:dyDescent="0.25">
      <c r="P33" s="33">
        <v>30</v>
      </c>
      <c r="Q33" s="26" t="s">
        <v>52</v>
      </c>
      <c r="R33" s="33" t="s">
        <v>5</v>
      </c>
      <c r="S33" s="35">
        <v>36234</v>
      </c>
      <c r="T33" s="35">
        <v>43348</v>
      </c>
      <c r="U33" s="37">
        <f ca="1">IF(DFuncionarios[[#This Row],[Data de Nascimento]]="","",YEAR(TODAY())-YEAR(DFuncionarios[[#This Row],[Data de Nascimento]]))</f>
        <v>26</v>
      </c>
      <c r="V33" s="39">
        <f ca="1">IF(DFuncionarios[[#This Row],[Data de Admissão]]="","",YEAR(TODAY())-YEAR(DFuncionarios[[#This Row],[Data de Admissão]]))</f>
        <v>7</v>
      </c>
    </row>
    <row r="34" spans="16:22" x14ac:dyDescent="0.25">
      <c r="P34" s="33">
        <v>31</v>
      </c>
      <c r="Q34" s="26" t="s">
        <v>53</v>
      </c>
      <c r="R34" s="33" t="s">
        <v>4</v>
      </c>
      <c r="S34" s="35">
        <v>36234</v>
      </c>
      <c r="T34" s="35">
        <v>45383</v>
      </c>
      <c r="U34" s="37">
        <f ca="1">IF(DFuncionarios[[#This Row],[Data de Nascimento]]="","",YEAR(TODAY())-YEAR(DFuncionarios[[#This Row],[Data de Nascimento]]))</f>
        <v>26</v>
      </c>
      <c r="V34" s="39">
        <f ca="1">IF(DFuncionarios[[#This Row],[Data de Admissão]]="","",YEAR(TODAY())-YEAR(DFuncionarios[[#This Row],[Data de Admissão]]))</f>
        <v>1</v>
      </c>
    </row>
    <row r="35" spans="16:22" x14ac:dyDescent="0.25">
      <c r="P35" s="33">
        <v>32</v>
      </c>
      <c r="Q35" s="26" t="s">
        <v>54</v>
      </c>
      <c r="R35" s="33" t="s">
        <v>4</v>
      </c>
      <c r="S35" s="35">
        <v>36234</v>
      </c>
      <c r="T35" s="35">
        <v>44972</v>
      </c>
      <c r="U35" s="37">
        <f ca="1">IF(DFuncionarios[[#This Row],[Data de Nascimento]]="","",YEAR(TODAY())-YEAR(DFuncionarios[[#This Row],[Data de Nascimento]]))</f>
        <v>26</v>
      </c>
      <c r="V35" s="39">
        <f ca="1">IF(DFuncionarios[[#This Row],[Data de Admissão]]="","",YEAR(TODAY())-YEAR(DFuncionarios[[#This Row],[Data de Admissão]]))</f>
        <v>2</v>
      </c>
    </row>
    <row r="36" spans="16:22" x14ac:dyDescent="0.25">
      <c r="P36" s="33">
        <v>33</v>
      </c>
      <c r="Q36" s="26" t="s">
        <v>55</v>
      </c>
      <c r="R36" s="33" t="s">
        <v>4</v>
      </c>
      <c r="S36" s="35">
        <v>36234</v>
      </c>
      <c r="T36" s="35">
        <v>44482</v>
      </c>
      <c r="U36" s="37">
        <f ca="1">IF(DFuncionarios[[#This Row],[Data de Nascimento]]="","",YEAR(TODAY())-YEAR(DFuncionarios[[#This Row],[Data de Nascimento]]))</f>
        <v>26</v>
      </c>
      <c r="V36" s="39">
        <f ca="1">IF(DFuncionarios[[#This Row],[Data de Admissão]]="","",YEAR(TODAY())-YEAR(DFuncionarios[[#This Row],[Data de Admissão]]))</f>
        <v>4</v>
      </c>
    </row>
    <row r="37" spans="16:22" x14ac:dyDescent="0.25">
      <c r="P37" s="33">
        <v>34</v>
      </c>
      <c r="Q37" s="26" t="s">
        <v>56</v>
      </c>
      <c r="R37" s="33" t="s">
        <v>4</v>
      </c>
      <c r="S37" s="35">
        <v>36234</v>
      </c>
      <c r="T37" s="35">
        <v>45140</v>
      </c>
      <c r="U37" s="37">
        <f ca="1">IF(DFuncionarios[[#This Row],[Data de Nascimento]]="","",YEAR(TODAY())-YEAR(DFuncionarios[[#This Row],[Data de Nascimento]]))</f>
        <v>26</v>
      </c>
      <c r="V37" s="39">
        <f ca="1">IF(DFuncionarios[[#This Row],[Data de Admissão]]="","",YEAR(TODAY())-YEAR(DFuncionarios[[#This Row],[Data de Admissão]]))</f>
        <v>2</v>
      </c>
    </row>
    <row r="38" spans="16:22" x14ac:dyDescent="0.25">
      <c r="P38" s="33">
        <v>35</v>
      </c>
      <c r="Q38" s="26" t="s">
        <v>57</v>
      </c>
      <c r="R38" s="33" t="s">
        <v>4</v>
      </c>
      <c r="S38" s="35">
        <v>36234</v>
      </c>
      <c r="T38" s="35">
        <v>45397</v>
      </c>
      <c r="U38" s="37">
        <f ca="1">IF(DFuncionarios[[#This Row],[Data de Nascimento]]="","",YEAR(TODAY())-YEAR(DFuncionarios[[#This Row],[Data de Nascimento]]))</f>
        <v>26</v>
      </c>
      <c r="V38" s="39">
        <f ca="1">IF(DFuncionarios[[#This Row],[Data de Admissão]]="","",YEAR(TODAY())-YEAR(DFuncionarios[[#This Row],[Data de Admissão]]))</f>
        <v>1</v>
      </c>
    </row>
    <row r="39" spans="16:22" x14ac:dyDescent="0.25">
      <c r="P39" s="33">
        <v>36</v>
      </c>
      <c r="Q39" s="26" t="s">
        <v>58</v>
      </c>
      <c r="R39" s="33" t="s">
        <v>5</v>
      </c>
      <c r="S39" s="35">
        <v>35085</v>
      </c>
      <c r="T39" s="35">
        <v>44256</v>
      </c>
      <c r="U39" s="37">
        <f ca="1">IF(DFuncionarios[[#This Row],[Data de Nascimento]]="","",YEAR(TODAY())-YEAR(DFuncionarios[[#This Row],[Data de Nascimento]]))</f>
        <v>29</v>
      </c>
      <c r="V39" s="39">
        <f ca="1">IF(DFuncionarios[[#This Row],[Data de Admissão]]="","",YEAR(TODAY())-YEAR(DFuncionarios[[#This Row],[Data de Admissão]]))</f>
        <v>4</v>
      </c>
    </row>
    <row r="40" spans="16:22" x14ac:dyDescent="0.25">
      <c r="P40" s="33">
        <v>37</v>
      </c>
      <c r="Q40" s="26" t="s">
        <v>59</v>
      </c>
      <c r="R40" s="33" t="s">
        <v>5</v>
      </c>
      <c r="S40" s="35">
        <v>35085</v>
      </c>
      <c r="T40" s="35">
        <v>45341</v>
      </c>
      <c r="U40" s="37">
        <f ca="1">IF(DFuncionarios[[#This Row],[Data de Nascimento]]="","",YEAR(TODAY())-YEAR(DFuncionarios[[#This Row],[Data de Nascimento]]))</f>
        <v>29</v>
      </c>
      <c r="V40" s="39">
        <f ca="1">IF(DFuncionarios[[#This Row],[Data de Admissão]]="","",YEAR(TODAY())-YEAR(DFuncionarios[[#This Row],[Data de Admissão]]))</f>
        <v>1</v>
      </c>
    </row>
    <row r="41" spans="16:22" x14ac:dyDescent="0.25">
      <c r="P41" s="33">
        <v>38</v>
      </c>
      <c r="Q41" s="26" t="s">
        <v>60</v>
      </c>
      <c r="R41" s="33" t="s">
        <v>4</v>
      </c>
      <c r="S41" s="35">
        <v>35085</v>
      </c>
      <c r="T41" s="35">
        <v>43348</v>
      </c>
      <c r="U41" s="37">
        <f ca="1">IF(DFuncionarios[[#This Row],[Data de Nascimento]]="","",YEAR(TODAY())-YEAR(DFuncionarios[[#This Row],[Data de Nascimento]]))</f>
        <v>29</v>
      </c>
      <c r="V41" s="39">
        <f ca="1">IF(DFuncionarios[[#This Row],[Data de Admissão]]="","",YEAR(TODAY())-YEAR(DFuncionarios[[#This Row],[Data de Admissão]]))</f>
        <v>7</v>
      </c>
    </row>
    <row r="42" spans="16:22" x14ac:dyDescent="0.25">
      <c r="P42" s="33">
        <v>39</v>
      </c>
      <c r="Q42" s="26" t="s">
        <v>61</v>
      </c>
      <c r="R42" s="33" t="s">
        <v>4</v>
      </c>
      <c r="S42" s="35">
        <v>35085</v>
      </c>
      <c r="T42" s="35">
        <v>39722</v>
      </c>
      <c r="U42" s="37">
        <f ca="1">IF(DFuncionarios[[#This Row],[Data de Nascimento]]="","",YEAR(TODAY())-YEAR(DFuncionarios[[#This Row],[Data de Nascimento]]))</f>
        <v>29</v>
      </c>
      <c r="V42" s="39">
        <f ca="1">IF(DFuncionarios[[#This Row],[Data de Admissão]]="","",YEAR(TODAY())-YEAR(DFuncionarios[[#This Row],[Data de Admissão]]))</f>
        <v>17</v>
      </c>
    </row>
    <row r="43" spans="16:22" x14ac:dyDescent="0.25">
      <c r="P43" s="33">
        <v>40</v>
      </c>
      <c r="Q43" s="26" t="s">
        <v>62</v>
      </c>
      <c r="R43" s="33" t="s">
        <v>5</v>
      </c>
      <c r="S43" s="36">
        <v>35085</v>
      </c>
      <c r="T43" s="36"/>
      <c r="U43" s="37">
        <f ca="1">IF(DFuncionarios[[#This Row],[Data de Nascimento]]="","",YEAR(TODAY())-YEAR(DFuncionarios[[#This Row],[Data de Nascimento]]))</f>
        <v>29</v>
      </c>
      <c r="V43" s="40" t="str">
        <f ca="1">IF(DFuncionarios[[#This Row],[Data de Admissão]]="","",YEAR(TODAY())-YEAR(DFuncionarios[[#This Row],[Data de Admissão]]))</f>
        <v/>
      </c>
    </row>
  </sheetData>
  <phoneticPr fontId="4" type="noConversion"/>
  <dataValidations count="1">
    <dataValidation type="list" allowBlank="1" showInputMessage="1" showErrorMessage="1" sqref="R4:R43" xr:uid="{C2B6A610-5AB4-42F7-A2EE-13EFCDB470F1}">
      <formula1>"Masculino,Feminino"</formula1>
    </dataValidation>
  </dataValidations>
  <pageMargins left="0.511811024" right="0.511811024" top="0.78740157499999996" bottom="0.78740157499999996" header="0.31496062000000002" footer="0.31496062000000002"/>
  <drawing r:id="rId1"/>
  <tableParts count="7">
    <tablePart r:id="rId2"/>
    <tablePart r:id="rId3"/>
    <tablePart r:id="rId4"/>
    <tablePart r:id="rId5"/>
    <tablePart r:id="rId6"/>
    <tablePart r:id="rId7"/>
    <tablePart r:id="rId8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785BE6-70C0-4316-B936-5D2D93FBB08C}">
  <dimension ref="B2:P483"/>
  <sheetViews>
    <sheetView showGridLines="0" workbookViewId="0">
      <pane ySplit="3" topLeftCell="A62" activePane="bottomLeft" state="frozen"/>
      <selection pane="bottomLeft" activeCell="G62" sqref="G62"/>
    </sheetView>
  </sheetViews>
  <sheetFormatPr defaultRowHeight="13.2" x14ac:dyDescent="0.25"/>
  <cols>
    <col min="1" max="1" width="2" style="1" customWidth="1"/>
    <col min="2" max="2" width="11.109375" style="1" customWidth="1"/>
    <col min="3" max="3" width="36.44140625" style="1" customWidth="1"/>
    <col min="4" max="4" width="11.21875" style="1" customWidth="1"/>
    <col min="5" max="5" width="8.21875" style="1" customWidth="1"/>
    <col min="6" max="6" width="10.44140625" style="1" customWidth="1"/>
    <col min="7" max="7" width="15.33203125" style="1" bestFit="1" customWidth="1"/>
    <col min="8" max="8" width="11.88671875" style="1" customWidth="1"/>
    <col min="9" max="9" width="20.5546875" style="1" customWidth="1"/>
    <col min="10" max="10" width="17.77734375" style="1" customWidth="1"/>
    <col min="11" max="11" width="13.44140625" style="1" customWidth="1"/>
    <col min="12" max="12" width="8.88671875" style="1"/>
    <col min="13" max="13" width="10.109375" style="1" customWidth="1"/>
    <col min="14" max="14" width="13.33203125" style="1" bestFit="1" customWidth="1"/>
    <col min="15" max="15" width="12.6640625" style="1" customWidth="1"/>
    <col min="16" max="16" width="10.33203125" style="1" customWidth="1"/>
    <col min="17" max="16384" width="8.88671875" style="1"/>
  </cols>
  <sheetData>
    <row r="2" spans="2:16" ht="24.6" customHeight="1" x14ac:dyDescent="0.25"/>
    <row r="3" spans="2:16" s="5" customFormat="1" ht="30" customHeight="1" x14ac:dyDescent="0.25">
      <c r="B3" s="32" t="s">
        <v>22</v>
      </c>
      <c r="C3" s="25" t="s">
        <v>21</v>
      </c>
      <c r="D3" s="56" t="s">
        <v>70</v>
      </c>
      <c r="E3" s="32" t="s">
        <v>67</v>
      </c>
      <c r="F3" s="31" t="s">
        <v>68</v>
      </c>
      <c r="G3" s="31" t="s">
        <v>69</v>
      </c>
      <c r="H3" s="32" t="s">
        <v>15</v>
      </c>
      <c r="I3" s="32" t="s">
        <v>73</v>
      </c>
      <c r="J3" s="32" t="s">
        <v>63</v>
      </c>
      <c r="K3" s="32" t="s">
        <v>6</v>
      </c>
      <c r="L3" s="32" t="s">
        <v>74</v>
      </c>
      <c r="M3" s="32" t="s">
        <v>64</v>
      </c>
      <c r="N3" s="32" t="s">
        <v>75</v>
      </c>
      <c r="O3" s="32" t="s">
        <v>83</v>
      </c>
      <c r="P3" s="90" t="s">
        <v>407</v>
      </c>
    </row>
    <row r="4" spans="2:16" x14ac:dyDescent="0.25">
      <c r="B4" s="33">
        <v>1</v>
      </c>
      <c r="C4" s="76" t="str">
        <f>IF(DJornada[[#This Row],[Matricula]]="","",VLOOKUP(DJornada[[#This Row],[Matricula]],Cadastros!$P:$Q,2,0))</f>
        <v>Funcionario 1</v>
      </c>
      <c r="D4" s="14" t="s">
        <v>131</v>
      </c>
      <c r="E4" s="33">
        <v>21</v>
      </c>
      <c r="F4" s="42">
        <v>0.36666666666666664</v>
      </c>
      <c r="G4" s="37">
        <f>IFERROR(IF(DJornada[[#This Row],[Dias Úteis]]="","",DJornada[[#This Row],[Dias Úteis]]*DJornada[[#This Row],[Carga Horária]]*24),"")</f>
        <v>184.79999999999998</v>
      </c>
      <c r="H4" s="33" t="s">
        <v>17</v>
      </c>
      <c r="I4" s="33" t="s">
        <v>103</v>
      </c>
      <c r="J4" s="33" t="s">
        <v>114</v>
      </c>
      <c r="K4" s="33" t="s">
        <v>10</v>
      </c>
      <c r="L4" s="33" t="s">
        <v>76</v>
      </c>
      <c r="M4" s="33" t="s">
        <v>1</v>
      </c>
      <c r="N4" s="77">
        <v>10321.61</v>
      </c>
      <c r="O4" s="78">
        <f>IF(DJornada[[#This Row],[Salário]]="","",DJornada[[#This Row],[Salário]]/DJornada[[#This Row],[Horas Prevista no Mês]])</f>
        <v>55.85286796536797</v>
      </c>
      <c r="P4" s="91" t="str">
        <f>IF(DJornada[[#This Row],[Data Prevista]]="","",TEXT(DJornada[[#This Row],[Data Prevista]],"mm/aaaa"))</f>
        <v>01/2025</v>
      </c>
    </row>
    <row r="5" spans="2:16" x14ac:dyDescent="0.25">
      <c r="B5" s="33">
        <v>2</v>
      </c>
      <c r="C5" s="76" t="str">
        <f>IF(DJornada[[#This Row],[Matricula]]="","",VLOOKUP(DJornada[[#This Row],[Matricula]],Cadastros!$P:$Q,2,0))</f>
        <v>Funcionario 2</v>
      </c>
      <c r="D5" s="14" t="s">
        <v>131</v>
      </c>
      <c r="E5" s="33">
        <v>21</v>
      </c>
      <c r="F5" s="43">
        <v>0.36666666666666664</v>
      </c>
      <c r="G5" s="37">
        <f>IFERROR(IF(DJornada[[#This Row],[Dias Úteis]]="","",DJornada[[#This Row],[Dias Úteis]]*DJornada[[#This Row],[Carga Horária]]*24),"")</f>
        <v>184.79999999999998</v>
      </c>
      <c r="H5" s="33" t="s">
        <v>17</v>
      </c>
      <c r="I5" s="33" t="s">
        <v>100</v>
      </c>
      <c r="J5" s="33" t="s">
        <v>130</v>
      </c>
      <c r="K5" s="33" t="s">
        <v>11</v>
      </c>
      <c r="L5" s="33" t="s">
        <v>77</v>
      </c>
      <c r="M5" s="33" t="s">
        <v>0</v>
      </c>
      <c r="N5" s="77">
        <v>11555.79</v>
      </c>
      <c r="O5" s="78">
        <f>IF(DJornada[[#This Row],[Salário]]="","",DJornada[[#This Row],[Salário]]/DJornada[[#This Row],[Horas Prevista no Mês]])</f>
        <v>62.53133116883118</v>
      </c>
      <c r="P5" s="37" t="str">
        <f>IF(DJornada[[#This Row],[Data Prevista]]="","",TEXT(DJornada[[#This Row],[Data Prevista]],"mm/aaaa"))</f>
        <v>01/2025</v>
      </c>
    </row>
    <row r="6" spans="2:16" x14ac:dyDescent="0.25">
      <c r="B6" s="33">
        <v>3</v>
      </c>
      <c r="C6" s="76" t="str">
        <f>IF(DJornada[[#This Row],[Matricula]]="","",VLOOKUP(DJornada[[#This Row],[Matricula]],Cadastros!$P:$Q,2,0))</f>
        <v>Funcionario 3</v>
      </c>
      <c r="D6" s="14" t="s">
        <v>131</v>
      </c>
      <c r="E6" s="33">
        <v>21</v>
      </c>
      <c r="F6" s="43">
        <v>0.36666666666666664</v>
      </c>
      <c r="G6" s="37">
        <f>IFERROR(IF(DJornada[[#This Row],[Dias Úteis]]="","",DJornada[[#This Row],[Dias Úteis]]*DJornada[[#This Row],[Carga Horária]]*24),"")</f>
        <v>184.79999999999998</v>
      </c>
      <c r="H6" s="33" t="s">
        <v>17</v>
      </c>
      <c r="I6" s="33" t="s">
        <v>107</v>
      </c>
      <c r="J6" s="33" t="s">
        <v>116</v>
      </c>
      <c r="K6" s="33" t="s">
        <v>10</v>
      </c>
      <c r="L6" s="33" t="s">
        <v>76</v>
      </c>
      <c r="M6" s="33" t="s">
        <v>0</v>
      </c>
      <c r="N6" s="77">
        <v>5782.95</v>
      </c>
      <c r="O6" s="78">
        <f>IF(DJornada[[#This Row],[Salário]]="","",DJornada[[#This Row],[Salário]]/DJornada[[#This Row],[Horas Prevista no Mês]])</f>
        <v>31.293019480519483</v>
      </c>
      <c r="P6" s="37" t="str">
        <f>IF(DJornada[[#This Row],[Data Prevista]]="","",TEXT(DJornada[[#This Row],[Data Prevista]],"mm/aaaa"))</f>
        <v>01/2025</v>
      </c>
    </row>
    <row r="7" spans="2:16" x14ac:dyDescent="0.25">
      <c r="B7" s="33">
        <v>4</v>
      </c>
      <c r="C7" s="76" t="str">
        <f>IF(DJornada[[#This Row],[Matricula]]="","",VLOOKUP(DJornada[[#This Row],[Matricula]],Cadastros!$P:$Q,2,0))</f>
        <v>Funcionario 4</v>
      </c>
      <c r="D7" s="14" t="s">
        <v>131</v>
      </c>
      <c r="E7" s="33">
        <v>21</v>
      </c>
      <c r="F7" s="42">
        <v>0.36666666666666697</v>
      </c>
      <c r="G7" s="37">
        <f>IFERROR(IF(DJornada[[#This Row],[Dias Úteis]]="","",DJornada[[#This Row],[Dias Úteis]]*DJornada[[#This Row],[Carga Horária]]*24),"")</f>
        <v>184.80000000000015</v>
      </c>
      <c r="H7" s="33" t="s">
        <v>18</v>
      </c>
      <c r="I7" s="33" t="s">
        <v>102</v>
      </c>
      <c r="J7" s="33" t="s">
        <v>127</v>
      </c>
      <c r="K7" s="33" t="s">
        <v>8</v>
      </c>
      <c r="L7" s="33" t="s">
        <v>77</v>
      </c>
      <c r="M7" s="33" t="s">
        <v>0</v>
      </c>
      <c r="N7" s="77">
        <v>4044.17</v>
      </c>
      <c r="O7" s="78">
        <f>IF(DJornada[[#This Row],[Salário]]="","",DJornada[[#This Row],[Salário]]/DJornada[[#This Row],[Horas Prevista no Mês]])</f>
        <v>21.88403679653678</v>
      </c>
      <c r="P7" s="37" t="str">
        <f>IF(DJornada[[#This Row],[Data Prevista]]="","",TEXT(DJornada[[#This Row],[Data Prevista]],"mm/aaaa"))</f>
        <v>01/2025</v>
      </c>
    </row>
    <row r="8" spans="2:16" x14ac:dyDescent="0.25">
      <c r="B8" s="33">
        <v>5</v>
      </c>
      <c r="C8" s="76" t="str">
        <f>IF(DJornada[[#This Row],[Matricula]]="","",VLOOKUP(DJornada[[#This Row],[Matricula]],Cadastros!$P:$Q,2,0))</f>
        <v>Funcionario 5</v>
      </c>
      <c r="D8" s="14" t="s">
        <v>131</v>
      </c>
      <c r="E8" s="33">
        <v>21</v>
      </c>
      <c r="F8" s="43">
        <v>0.36666666666666697</v>
      </c>
      <c r="G8" s="37">
        <f>IFERROR(IF(DJornada[[#This Row],[Dias Úteis]]="","",DJornada[[#This Row],[Dias Úteis]]*DJornada[[#This Row],[Carga Horária]]*24),"")</f>
        <v>184.80000000000015</v>
      </c>
      <c r="H8" s="33" t="s">
        <v>16</v>
      </c>
      <c r="I8" s="33" t="s">
        <v>102</v>
      </c>
      <c r="J8" s="33" t="s">
        <v>113</v>
      </c>
      <c r="K8" s="33" t="s">
        <v>10</v>
      </c>
      <c r="L8" s="33" t="s">
        <v>77</v>
      </c>
      <c r="M8" s="33" t="s">
        <v>143</v>
      </c>
      <c r="N8" s="77">
        <v>2445.13</v>
      </c>
      <c r="O8" s="78">
        <f>IF(DJornada[[#This Row],[Salário]]="","",DJornada[[#This Row],[Salário]]/DJornada[[#This Row],[Horas Prevista no Mês]])</f>
        <v>13.231222943722933</v>
      </c>
      <c r="P8" s="37" t="str">
        <f>IF(DJornada[[#This Row],[Data Prevista]]="","",TEXT(DJornada[[#This Row],[Data Prevista]],"mm/aaaa"))</f>
        <v>01/2025</v>
      </c>
    </row>
    <row r="9" spans="2:16" x14ac:dyDescent="0.25">
      <c r="B9" s="33">
        <v>6</v>
      </c>
      <c r="C9" s="76" t="str">
        <f>IF(DJornada[[#This Row],[Matricula]]="","",VLOOKUP(DJornada[[#This Row],[Matricula]],Cadastros!$P:$Q,2,0))</f>
        <v>Funcionario 6</v>
      </c>
      <c r="D9" s="14" t="s">
        <v>131</v>
      </c>
      <c r="E9" s="33">
        <v>21</v>
      </c>
      <c r="F9" s="42">
        <v>0.36666666666666697</v>
      </c>
      <c r="G9" s="37">
        <f>IFERROR(IF(DJornada[[#This Row],[Dias Úteis]]="","",DJornada[[#This Row],[Dias Úteis]]*DJornada[[#This Row],[Carga Horária]]*24),"")</f>
        <v>184.80000000000015</v>
      </c>
      <c r="H9" s="33" t="s">
        <v>17</v>
      </c>
      <c r="I9" s="33" t="s">
        <v>101</v>
      </c>
      <c r="J9" s="33" t="s">
        <v>130</v>
      </c>
      <c r="K9" s="33" t="s">
        <v>8</v>
      </c>
      <c r="L9" s="33" t="s">
        <v>76</v>
      </c>
      <c r="M9" s="33" t="s">
        <v>0</v>
      </c>
      <c r="N9" s="77">
        <v>7294.92</v>
      </c>
      <c r="O9" s="78">
        <f>IF(DJornada[[#This Row],[Salário]]="","",DJornada[[#This Row],[Salário]]/DJornada[[#This Row],[Horas Prevista no Mês]])</f>
        <v>39.474675324675289</v>
      </c>
      <c r="P9" s="37" t="str">
        <f>IF(DJornada[[#This Row],[Data Prevista]]="","",TEXT(DJornada[[#This Row],[Data Prevista]],"mm/aaaa"))</f>
        <v>01/2025</v>
      </c>
    </row>
    <row r="10" spans="2:16" x14ac:dyDescent="0.25">
      <c r="B10" s="33">
        <v>7</v>
      </c>
      <c r="C10" s="76" t="str">
        <f>IF(DJornada[[#This Row],[Matricula]]="","",VLOOKUP(DJornada[[#This Row],[Matricula]],Cadastros!$P:$Q,2,0))</f>
        <v>Funcionario 7</v>
      </c>
      <c r="D10" s="14" t="s">
        <v>131</v>
      </c>
      <c r="E10" s="33">
        <v>21</v>
      </c>
      <c r="F10" s="43">
        <v>0.36666666666666697</v>
      </c>
      <c r="G10" s="37">
        <f>IFERROR(IF(DJornada[[#This Row],[Dias Úteis]]="","",DJornada[[#This Row],[Dias Úteis]]*DJornada[[#This Row],[Carga Horária]]*24),"")</f>
        <v>184.80000000000015</v>
      </c>
      <c r="H10" s="33" t="s">
        <v>16</v>
      </c>
      <c r="I10" s="33" t="s">
        <v>96</v>
      </c>
      <c r="J10" s="33" t="s">
        <v>123</v>
      </c>
      <c r="K10" s="33" t="s">
        <v>10</v>
      </c>
      <c r="L10" s="33" t="s">
        <v>78</v>
      </c>
      <c r="M10" s="33" t="s">
        <v>1</v>
      </c>
      <c r="N10" s="77">
        <v>7008.31</v>
      </c>
      <c r="O10" s="78">
        <f>IF(DJornada[[#This Row],[Salário]]="","",DJornada[[#This Row],[Salário]]/DJornada[[#This Row],[Horas Prevista no Mês]])</f>
        <v>37.923755411255385</v>
      </c>
      <c r="P10" s="37" t="str">
        <f>IF(DJornada[[#This Row],[Data Prevista]]="","",TEXT(DJornada[[#This Row],[Data Prevista]],"mm/aaaa"))</f>
        <v>01/2025</v>
      </c>
    </row>
    <row r="11" spans="2:16" x14ac:dyDescent="0.25">
      <c r="B11" s="33">
        <v>8</v>
      </c>
      <c r="C11" s="76" t="str">
        <f>IF(DJornada[[#This Row],[Matricula]]="","",VLOOKUP(DJornada[[#This Row],[Matricula]],Cadastros!$P:$Q,2,0))</f>
        <v>Funcionario 8</v>
      </c>
      <c r="D11" s="14" t="s">
        <v>131</v>
      </c>
      <c r="E11" s="33">
        <v>21</v>
      </c>
      <c r="F11" s="43">
        <v>0.36666666666666697</v>
      </c>
      <c r="G11" s="37">
        <f>IFERROR(IF(DJornada[[#This Row],[Dias Úteis]]="","",DJornada[[#This Row],[Dias Úteis]]*DJornada[[#This Row],[Carga Horária]]*24),"")</f>
        <v>184.80000000000015</v>
      </c>
      <c r="H11" s="33" t="s">
        <v>17</v>
      </c>
      <c r="I11" s="33" t="s">
        <v>97</v>
      </c>
      <c r="J11" s="33" t="s">
        <v>119</v>
      </c>
      <c r="K11" s="33" t="s">
        <v>10</v>
      </c>
      <c r="L11" s="33" t="s">
        <v>77</v>
      </c>
      <c r="M11" s="33" t="s">
        <v>143</v>
      </c>
      <c r="N11" s="77">
        <v>10319.719999999999</v>
      </c>
      <c r="O11" s="78">
        <f>IF(DJornada[[#This Row],[Salário]]="","",DJornada[[#This Row],[Salário]]/DJornada[[#This Row],[Horas Prevista no Mês]])</f>
        <v>55.842640692640643</v>
      </c>
      <c r="P11" s="37" t="str">
        <f>IF(DJornada[[#This Row],[Data Prevista]]="","",TEXT(DJornada[[#This Row],[Data Prevista]],"mm/aaaa"))</f>
        <v>01/2025</v>
      </c>
    </row>
    <row r="12" spans="2:16" x14ac:dyDescent="0.25">
      <c r="B12" s="33">
        <v>9</v>
      </c>
      <c r="C12" s="76" t="str">
        <f>IF(DJornada[[#This Row],[Matricula]]="","",VLOOKUP(DJornada[[#This Row],[Matricula]],Cadastros!$P:$Q,2,0))</f>
        <v>Funcionario 9</v>
      </c>
      <c r="D12" s="14" t="s">
        <v>131</v>
      </c>
      <c r="E12" s="33">
        <v>21</v>
      </c>
      <c r="F12" s="42">
        <v>0.36666666666666697</v>
      </c>
      <c r="G12" s="37">
        <f>IFERROR(IF(DJornada[[#This Row],[Dias Úteis]]="","",DJornada[[#This Row],[Dias Úteis]]*DJornada[[#This Row],[Carga Horária]]*24),"")</f>
        <v>184.80000000000015</v>
      </c>
      <c r="H12" s="33" t="s">
        <v>18</v>
      </c>
      <c r="I12" s="33" t="s">
        <v>107</v>
      </c>
      <c r="J12" s="33" t="s">
        <v>114</v>
      </c>
      <c r="K12" s="33" t="s">
        <v>9</v>
      </c>
      <c r="L12" s="33" t="s">
        <v>76</v>
      </c>
      <c r="M12" s="33" t="s">
        <v>1</v>
      </c>
      <c r="N12" s="77">
        <v>8719.01</v>
      </c>
      <c r="O12" s="78">
        <f>IF(DJornada[[#This Row],[Salário]]="","",DJornada[[#This Row],[Salário]]/DJornada[[#This Row],[Horas Prevista no Mês]])</f>
        <v>47.180790043290003</v>
      </c>
      <c r="P12" s="37" t="str">
        <f>IF(DJornada[[#This Row],[Data Prevista]]="","",TEXT(DJornada[[#This Row],[Data Prevista]],"mm/aaaa"))</f>
        <v>01/2025</v>
      </c>
    </row>
    <row r="13" spans="2:16" x14ac:dyDescent="0.25">
      <c r="B13" s="33">
        <v>10</v>
      </c>
      <c r="C13" s="76" t="str">
        <f>IF(DJornada[[#This Row],[Matricula]]="","",VLOOKUP(DJornada[[#This Row],[Matricula]],Cadastros!$P:$Q,2,0))</f>
        <v>Funcionario 10</v>
      </c>
      <c r="D13" s="14" t="s">
        <v>131</v>
      </c>
      <c r="E13" s="33">
        <v>21</v>
      </c>
      <c r="F13" s="43">
        <v>0.36666666666666697</v>
      </c>
      <c r="G13" s="37">
        <f>IFERROR(IF(DJornada[[#This Row],[Dias Úteis]]="","",DJornada[[#This Row],[Dias Úteis]]*DJornada[[#This Row],[Carga Horária]]*24),"")</f>
        <v>184.80000000000015</v>
      </c>
      <c r="H13" s="33" t="s">
        <v>16</v>
      </c>
      <c r="I13" s="33" t="s">
        <v>110</v>
      </c>
      <c r="J13" s="33" t="s">
        <v>114</v>
      </c>
      <c r="K13" s="33" t="s">
        <v>11</v>
      </c>
      <c r="L13" s="33" t="s">
        <v>76</v>
      </c>
      <c r="M13" s="33" t="s">
        <v>143</v>
      </c>
      <c r="N13" s="77">
        <v>8819.9699999999993</v>
      </c>
      <c r="O13" s="78">
        <f>IF(DJornada[[#This Row],[Salário]]="","",DJornada[[#This Row],[Salário]]/DJornada[[#This Row],[Horas Prevista no Mês]])</f>
        <v>47.727110389610345</v>
      </c>
      <c r="P13" s="37" t="str">
        <f>IF(DJornada[[#This Row],[Data Prevista]]="","",TEXT(DJornada[[#This Row],[Data Prevista]],"mm/aaaa"))</f>
        <v>01/2025</v>
      </c>
    </row>
    <row r="14" spans="2:16" x14ac:dyDescent="0.25">
      <c r="B14" s="33">
        <v>11</v>
      </c>
      <c r="C14" s="76" t="str">
        <f>IF(DJornada[[#This Row],[Matricula]]="","",VLOOKUP(DJornada[[#This Row],[Matricula]],Cadastros!$P:$Q,2,0))</f>
        <v>Funcionario 11</v>
      </c>
      <c r="D14" s="14" t="s">
        <v>131</v>
      </c>
      <c r="E14" s="33">
        <v>21</v>
      </c>
      <c r="F14" s="42">
        <v>0.36666666666666697</v>
      </c>
      <c r="G14" s="37">
        <f>IFERROR(IF(DJornada[[#This Row],[Dias Úteis]]="","",DJornada[[#This Row],[Dias Úteis]]*DJornada[[#This Row],[Carga Horária]]*24),"")</f>
        <v>184.80000000000015</v>
      </c>
      <c r="H14" s="33" t="s">
        <v>17</v>
      </c>
      <c r="I14" s="33" t="s">
        <v>102</v>
      </c>
      <c r="J14" s="33" t="s">
        <v>112</v>
      </c>
      <c r="K14" s="33" t="s">
        <v>10</v>
      </c>
      <c r="L14" s="33" t="s">
        <v>77</v>
      </c>
      <c r="M14" s="33" t="s">
        <v>1</v>
      </c>
      <c r="N14" s="77">
        <v>4471.83</v>
      </c>
      <c r="O14" s="78">
        <f>IF(DJornada[[#This Row],[Salário]]="","",DJornada[[#This Row],[Salário]]/DJornada[[#This Row],[Horas Prevista no Mês]])</f>
        <v>24.198214285714265</v>
      </c>
      <c r="P14" s="37" t="str">
        <f>IF(DJornada[[#This Row],[Data Prevista]]="","",TEXT(DJornada[[#This Row],[Data Prevista]],"mm/aaaa"))</f>
        <v>01/2025</v>
      </c>
    </row>
    <row r="15" spans="2:16" x14ac:dyDescent="0.25">
      <c r="B15" s="33">
        <v>12</v>
      </c>
      <c r="C15" s="76" t="str">
        <f>IF(DJornada[[#This Row],[Matricula]]="","",VLOOKUP(DJornada[[#This Row],[Matricula]],Cadastros!$P:$Q,2,0))</f>
        <v>Funcionario 12</v>
      </c>
      <c r="D15" s="14" t="s">
        <v>131</v>
      </c>
      <c r="E15" s="33">
        <v>21</v>
      </c>
      <c r="F15" s="43">
        <v>0.36666666666666697</v>
      </c>
      <c r="G15" s="37">
        <f>IFERROR(IF(DJornada[[#This Row],[Dias Úteis]]="","",DJornada[[#This Row],[Dias Úteis]]*DJornada[[#This Row],[Carga Horária]]*24),"")</f>
        <v>184.80000000000015</v>
      </c>
      <c r="H15" s="33" t="s">
        <v>18</v>
      </c>
      <c r="I15" s="33" t="s">
        <v>96</v>
      </c>
      <c r="J15" s="33" t="s">
        <v>128</v>
      </c>
      <c r="K15" s="33" t="s">
        <v>8</v>
      </c>
      <c r="L15" s="33" t="s">
        <v>77</v>
      </c>
      <c r="M15" s="33" t="s">
        <v>1</v>
      </c>
      <c r="N15" s="77">
        <v>6128.8</v>
      </c>
      <c r="O15" s="78">
        <f>IF(DJornada[[#This Row],[Salário]]="","",DJornada[[#This Row],[Salário]]/DJornada[[#This Row],[Horas Prevista no Mês]])</f>
        <v>33.164502164502139</v>
      </c>
      <c r="P15" s="37" t="str">
        <f>IF(DJornada[[#This Row],[Data Prevista]]="","",TEXT(DJornada[[#This Row],[Data Prevista]],"mm/aaaa"))</f>
        <v>01/2025</v>
      </c>
    </row>
    <row r="16" spans="2:16" x14ac:dyDescent="0.25">
      <c r="B16" s="33">
        <v>13</v>
      </c>
      <c r="C16" s="76" t="str">
        <f>IF(DJornada[[#This Row],[Matricula]]="","",VLOOKUP(DJornada[[#This Row],[Matricula]],Cadastros!$P:$Q,2,0))</f>
        <v>Funcionario 13</v>
      </c>
      <c r="D16" s="14" t="s">
        <v>131</v>
      </c>
      <c r="E16" s="33">
        <v>21</v>
      </c>
      <c r="F16" s="43">
        <v>0.36666666666666697</v>
      </c>
      <c r="G16" s="37">
        <f>IFERROR(IF(DJornada[[#This Row],[Dias Úteis]]="","",DJornada[[#This Row],[Dias Úteis]]*DJornada[[#This Row],[Carga Horária]]*24),"")</f>
        <v>184.80000000000015</v>
      </c>
      <c r="H16" s="33" t="s">
        <v>18</v>
      </c>
      <c r="I16" s="33" t="s">
        <v>104</v>
      </c>
      <c r="J16" s="33" t="s">
        <v>115</v>
      </c>
      <c r="K16" s="33" t="s">
        <v>9</v>
      </c>
      <c r="L16" s="33" t="s">
        <v>78</v>
      </c>
      <c r="M16" s="33" t="s">
        <v>0</v>
      </c>
      <c r="N16" s="77">
        <v>6090.35</v>
      </c>
      <c r="O16" s="78">
        <f>IF(DJornada[[#This Row],[Salário]]="","",DJornada[[#This Row],[Salário]]/DJornada[[#This Row],[Horas Prevista no Mês]])</f>
        <v>32.95643939393937</v>
      </c>
      <c r="P16" s="37" t="str">
        <f>IF(DJornada[[#This Row],[Data Prevista]]="","",TEXT(DJornada[[#This Row],[Data Prevista]],"mm/aaaa"))</f>
        <v>01/2025</v>
      </c>
    </row>
    <row r="17" spans="2:16" x14ac:dyDescent="0.25">
      <c r="B17" s="33">
        <v>14</v>
      </c>
      <c r="C17" s="76" t="str">
        <f>IF(DJornada[[#This Row],[Matricula]]="","",VLOOKUP(DJornada[[#This Row],[Matricula]],Cadastros!$P:$Q,2,0))</f>
        <v>Funcionario 14</v>
      </c>
      <c r="D17" s="14" t="s">
        <v>131</v>
      </c>
      <c r="E17" s="33">
        <v>21</v>
      </c>
      <c r="F17" s="42">
        <v>0.36666666666666697</v>
      </c>
      <c r="G17" s="37">
        <f>IFERROR(IF(DJornada[[#This Row],[Dias Úteis]]="","",DJornada[[#This Row],[Dias Úteis]]*DJornada[[#This Row],[Carga Horária]]*24),"")</f>
        <v>184.80000000000015</v>
      </c>
      <c r="H17" s="33" t="s">
        <v>16</v>
      </c>
      <c r="I17" s="33" t="s">
        <v>99</v>
      </c>
      <c r="J17" s="33" t="s">
        <v>119</v>
      </c>
      <c r="K17" s="33" t="s">
        <v>9</v>
      </c>
      <c r="L17" s="33" t="s">
        <v>76</v>
      </c>
      <c r="M17" s="33" t="s">
        <v>1</v>
      </c>
      <c r="N17" s="77">
        <v>10874.48</v>
      </c>
      <c r="O17" s="78">
        <f>IF(DJornada[[#This Row],[Salário]]="","",DJornada[[#This Row],[Salário]]/DJornada[[#This Row],[Horas Prevista no Mês]])</f>
        <v>58.844588744588691</v>
      </c>
      <c r="P17" s="37" t="str">
        <f>IF(DJornada[[#This Row],[Data Prevista]]="","",TEXT(DJornada[[#This Row],[Data Prevista]],"mm/aaaa"))</f>
        <v>01/2025</v>
      </c>
    </row>
    <row r="18" spans="2:16" x14ac:dyDescent="0.25">
      <c r="B18" s="33">
        <v>15</v>
      </c>
      <c r="C18" s="76" t="str">
        <f>IF(DJornada[[#This Row],[Matricula]]="","",VLOOKUP(DJornada[[#This Row],[Matricula]],Cadastros!$P:$Q,2,0))</f>
        <v>Funcionario 15</v>
      </c>
      <c r="D18" s="14" t="s">
        <v>131</v>
      </c>
      <c r="E18" s="33">
        <v>21</v>
      </c>
      <c r="F18" s="43">
        <v>0.36666666666666697</v>
      </c>
      <c r="G18" s="37">
        <f>IFERROR(IF(DJornada[[#This Row],[Dias Úteis]]="","",DJornada[[#This Row],[Dias Úteis]]*DJornada[[#This Row],[Carga Horária]]*24),"")</f>
        <v>184.80000000000015</v>
      </c>
      <c r="H18" s="33" t="s">
        <v>18</v>
      </c>
      <c r="I18" s="33" t="s">
        <v>109</v>
      </c>
      <c r="J18" s="33" t="s">
        <v>125</v>
      </c>
      <c r="K18" s="33" t="s">
        <v>10</v>
      </c>
      <c r="L18" s="33" t="s">
        <v>78</v>
      </c>
      <c r="M18" s="33" t="s">
        <v>0</v>
      </c>
      <c r="N18" s="77">
        <v>3352.31</v>
      </c>
      <c r="O18" s="78">
        <f>IF(DJornada[[#This Row],[Salário]]="","",DJornada[[#This Row],[Salário]]/DJornada[[#This Row],[Horas Prevista no Mês]])</f>
        <v>18.140205627705612</v>
      </c>
      <c r="P18" s="37" t="str">
        <f>IF(DJornada[[#This Row],[Data Prevista]]="","",TEXT(DJornada[[#This Row],[Data Prevista]],"mm/aaaa"))</f>
        <v>01/2025</v>
      </c>
    </row>
    <row r="19" spans="2:16" x14ac:dyDescent="0.25">
      <c r="B19" s="33">
        <v>16</v>
      </c>
      <c r="C19" s="76" t="str">
        <f>IF(DJornada[[#This Row],[Matricula]]="","",VLOOKUP(DJornada[[#This Row],[Matricula]],Cadastros!$P:$Q,2,0))</f>
        <v>Funcionario 16</v>
      </c>
      <c r="D19" s="14" t="s">
        <v>131</v>
      </c>
      <c r="E19" s="33">
        <v>21</v>
      </c>
      <c r="F19" s="42">
        <v>0.36666666666666697</v>
      </c>
      <c r="G19" s="37">
        <f>IFERROR(IF(DJornada[[#This Row],[Dias Úteis]]="","",DJornada[[#This Row],[Dias Úteis]]*DJornada[[#This Row],[Carga Horária]]*24),"")</f>
        <v>184.80000000000015</v>
      </c>
      <c r="H19" s="33" t="s">
        <v>18</v>
      </c>
      <c r="I19" s="33" t="s">
        <v>97</v>
      </c>
      <c r="J19" s="33" t="s">
        <v>125</v>
      </c>
      <c r="K19" s="33" t="s">
        <v>7</v>
      </c>
      <c r="L19" s="33" t="s">
        <v>77</v>
      </c>
      <c r="M19" s="33" t="s">
        <v>1</v>
      </c>
      <c r="N19" s="77">
        <v>2628.9</v>
      </c>
      <c r="O19" s="78">
        <f>IF(DJornada[[#This Row],[Salário]]="","",DJornada[[#This Row],[Salário]]/DJornada[[#This Row],[Horas Prevista no Mês]])</f>
        <v>14.22564935064934</v>
      </c>
      <c r="P19" s="37" t="str">
        <f>IF(DJornada[[#This Row],[Data Prevista]]="","",TEXT(DJornada[[#This Row],[Data Prevista]],"mm/aaaa"))</f>
        <v>01/2025</v>
      </c>
    </row>
    <row r="20" spans="2:16" x14ac:dyDescent="0.25">
      <c r="B20" s="33">
        <v>17</v>
      </c>
      <c r="C20" s="76" t="str">
        <f>IF(DJornada[[#This Row],[Matricula]]="","",VLOOKUP(DJornada[[#This Row],[Matricula]],Cadastros!$P:$Q,2,0))</f>
        <v>Funcionario 17</v>
      </c>
      <c r="D20" s="14" t="s">
        <v>131</v>
      </c>
      <c r="E20" s="33">
        <v>21</v>
      </c>
      <c r="F20" s="43">
        <v>0.36666666666666697</v>
      </c>
      <c r="G20" s="37">
        <f>IFERROR(IF(DJornada[[#This Row],[Dias Úteis]]="","",DJornada[[#This Row],[Dias Úteis]]*DJornada[[#This Row],[Carga Horária]]*24),"")</f>
        <v>184.80000000000015</v>
      </c>
      <c r="H20" s="33" t="s">
        <v>16</v>
      </c>
      <c r="I20" s="33" t="s">
        <v>100</v>
      </c>
      <c r="J20" s="33" t="s">
        <v>126</v>
      </c>
      <c r="K20" s="33" t="s">
        <v>11</v>
      </c>
      <c r="L20" s="33" t="s">
        <v>78</v>
      </c>
      <c r="M20" s="33" t="s">
        <v>143</v>
      </c>
      <c r="N20" s="77">
        <v>3708.47</v>
      </c>
      <c r="O20" s="78">
        <f>IF(DJornada[[#This Row],[Salário]]="","",DJornada[[#This Row],[Salário]]/DJornada[[#This Row],[Horas Prevista no Mês]])</f>
        <v>20.067478354978338</v>
      </c>
      <c r="P20" s="37" t="str">
        <f>IF(DJornada[[#This Row],[Data Prevista]]="","",TEXT(DJornada[[#This Row],[Data Prevista]],"mm/aaaa"))</f>
        <v>01/2025</v>
      </c>
    </row>
    <row r="21" spans="2:16" x14ac:dyDescent="0.25">
      <c r="B21" s="33">
        <v>18</v>
      </c>
      <c r="C21" s="76" t="str">
        <f>IF(DJornada[[#This Row],[Matricula]]="","",VLOOKUP(DJornada[[#This Row],[Matricula]],Cadastros!$P:$Q,2,0))</f>
        <v>Funcionario 18</v>
      </c>
      <c r="D21" s="14" t="s">
        <v>131</v>
      </c>
      <c r="E21" s="33">
        <v>21</v>
      </c>
      <c r="F21" s="43">
        <v>0.36666666666666697</v>
      </c>
      <c r="G21" s="37">
        <f>IFERROR(IF(DJornada[[#This Row],[Dias Úteis]]="","",DJornada[[#This Row],[Dias Úteis]]*DJornada[[#This Row],[Carga Horária]]*24),"")</f>
        <v>184.80000000000015</v>
      </c>
      <c r="H21" s="33" t="s">
        <v>16</v>
      </c>
      <c r="I21" s="33" t="s">
        <v>101</v>
      </c>
      <c r="J21" s="33" t="s">
        <v>120</v>
      </c>
      <c r="K21" s="33" t="s">
        <v>8</v>
      </c>
      <c r="L21" s="33" t="s">
        <v>78</v>
      </c>
      <c r="M21" s="33" t="s">
        <v>0</v>
      </c>
      <c r="N21" s="77">
        <v>5745.4</v>
      </c>
      <c r="O21" s="78">
        <f>IF(DJornada[[#This Row],[Salário]]="","",DJornada[[#This Row],[Salário]]/DJornada[[#This Row],[Horas Prevista no Mês]])</f>
        <v>31.089826839826813</v>
      </c>
      <c r="P21" s="37" t="str">
        <f>IF(DJornada[[#This Row],[Data Prevista]]="","",TEXT(DJornada[[#This Row],[Data Prevista]],"mm/aaaa"))</f>
        <v>01/2025</v>
      </c>
    </row>
    <row r="22" spans="2:16" x14ac:dyDescent="0.25">
      <c r="B22" s="33">
        <v>19</v>
      </c>
      <c r="C22" s="76" t="str">
        <f>IF(DJornada[[#This Row],[Matricula]]="","",VLOOKUP(DJornada[[#This Row],[Matricula]],Cadastros!$P:$Q,2,0))</f>
        <v>Funcionario 19</v>
      </c>
      <c r="D22" s="14" t="s">
        <v>131</v>
      </c>
      <c r="E22" s="33">
        <v>21</v>
      </c>
      <c r="F22" s="42">
        <v>0.36666666666666697</v>
      </c>
      <c r="G22" s="37">
        <f>IFERROR(IF(DJornada[[#This Row],[Dias Úteis]]="","",DJornada[[#This Row],[Dias Úteis]]*DJornada[[#This Row],[Carga Horária]]*24),"")</f>
        <v>184.80000000000015</v>
      </c>
      <c r="H22" s="33" t="s">
        <v>17</v>
      </c>
      <c r="I22" s="33" t="s">
        <v>105</v>
      </c>
      <c r="J22" s="33" t="s">
        <v>125</v>
      </c>
      <c r="K22" s="33" t="s">
        <v>7</v>
      </c>
      <c r="L22" s="33" t="s">
        <v>76</v>
      </c>
      <c r="M22" s="33" t="s">
        <v>1</v>
      </c>
      <c r="N22" s="77">
        <v>5565.46</v>
      </c>
      <c r="O22" s="78">
        <f>IF(DJornada[[#This Row],[Salário]]="","",DJornada[[#This Row],[Salário]]/DJornada[[#This Row],[Horas Prevista no Mês]])</f>
        <v>30.116125541125516</v>
      </c>
      <c r="P22" s="37" t="str">
        <f>IF(DJornada[[#This Row],[Data Prevista]]="","",TEXT(DJornada[[#This Row],[Data Prevista]],"mm/aaaa"))</f>
        <v>01/2025</v>
      </c>
    </row>
    <row r="23" spans="2:16" x14ac:dyDescent="0.25">
      <c r="B23" s="33">
        <v>20</v>
      </c>
      <c r="C23" s="76" t="str">
        <f>IF(DJornada[[#This Row],[Matricula]]="","",VLOOKUP(DJornada[[#This Row],[Matricula]],Cadastros!$P:$Q,2,0))</f>
        <v>Funcionario 20</v>
      </c>
      <c r="D23" s="14" t="s">
        <v>131</v>
      </c>
      <c r="E23" s="33">
        <v>21</v>
      </c>
      <c r="F23" s="43">
        <v>0.36666666666666697</v>
      </c>
      <c r="G23" s="37">
        <f>IFERROR(IF(DJornada[[#This Row],[Dias Úteis]]="","",DJornada[[#This Row],[Dias Úteis]]*DJornada[[#This Row],[Carga Horária]]*24),"")</f>
        <v>184.80000000000015</v>
      </c>
      <c r="H23" s="33" t="s">
        <v>17</v>
      </c>
      <c r="I23" s="33" t="s">
        <v>109</v>
      </c>
      <c r="J23" s="33" t="s">
        <v>118</v>
      </c>
      <c r="K23" s="33" t="s">
        <v>10</v>
      </c>
      <c r="L23" s="33" t="s">
        <v>77</v>
      </c>
      <c r="M23" s="33" t="s">
        <v>143</v>
      </c>
      <c r="N23" s="77">
        <v>4779.38</v>
      </c>
      <c r="O23" s="78">
        <f>IF(DJornada[[#This Row],[Salário]]="","",DJornada[[#This Row],[Salário]]/DJornada[[#This Row],[Horas Prevista no Mês]])</f>
        <v>25.862445887445865</v>
      </c>
      <c r="P23" s="37" t="str">
        <f>IF(DJornada[[#This Row],[Data Prevista]]="","",TEXT(DJornada[[#This Row],[Data Prevista]],"mm/aaaa"))</f>
        <v>01/2025</v>
      </c>
    </row>
    <row r="24" spans="2:16" x14ac:dyDescent="0.25">
      <c r="B24" s="33">
        <v>21</v>
      </c>
      <c r="C24" s="76" t="str">
        <f>IF(DJornada[[#This Row],[Matricula]]="","",VLOOKUP(DJornada[[#This Row],[Matricula]],Cadastros!$P:$Q,2,0))</f>
        <v>Funcionario 21</v>
      </c>
      <c r="D24" s="14" t="s">
        <v>131</v>
      </c>
      <c r="E24" s="33">
        <v>21</v>
      </c>
      <c r="F24" s="42">
        <v>0.36666666666666697</v>
      </c>
      <c r="G24" s="37">
        <f>IFERROR(IF(DJornada[[#This Row],[Dias Úteis]]="","",DJornada[[#This Row],[Dias Úteis]]*DJornada[[#This Row],[Carga Horária]]*24),"")</f>
        <v>184.80000000000015</v>
      </c>
      <c r="H24" s="33" t="s">
        <v>17</v>
      </c>
      <c r="I24" s="33" t="s">
        <v>98</v>
      </c>
      <c r="J24" s="33" t="s">
        <v>123</v>
      </c>
      <c r="K24" s="33" t="s">
        <v>9</v>
      </c>
      <c r="L24" s="33" t="s">
        <v>77</v>
      </c>
      <c r="M24" s="33" t="s">
        <v>0</v>
      </c>
      <c r="N24" s="77">
        <v>11313.08</v>
      </c>
      <c r="O24" s="78">
        <f>IF(DJornada[[#This Row],[Salário]]="","",DJornada[[#This Row],[Salário]]/DJornada[[#This Row],[Horas Prevista no Mês]])</f>
        <v>61.21796536796532</v>
      </c>
      <c r="P24" s="37" t="str">
        <f>IF(DJornada[[#This Row],[Data Prevista]]="","",TEXT(DJornada[[#This Row],[Data Prevista]],"mm/aaaa"))</f>
        <v>01/2025</v>
      </c>
    </row>
    <row r="25" spans="2:16" x14ac:dyDescent="0.25">
      <c r="B25" s="33">
        <v>22</v>
      </c>
      <c r="C25" s="76" t="str">
        <f>IF(DJornada[[#This Row],[Matricula]]="","",VLOOKUP(DJornada[[#This Row],[Matricula]],Cadastros!$P:$Q,2,0))</f>
        <v>Funcionario 22</v>
      </c>
      <c r="D25" s="14" t="s">
        <v>131</v>
      </c>
      <c r="E25" s="33">
        <v>21</v>
      </c>
      <c r="F25" s="43">
        <v>0.36666666666666697</v>
      </c>
      <c r="G25" s="37">
        <f>IFERROR(IF(DJornada[[#This Row],[Dias Úteis]]="","",DJornada[[#This Row],[Dias Úteis]]*DJornada[[#This Row],[Carga Horária]]*24),"")</f>
        <v>184.80000000000015</v>
      </c>
      <c r="H25" s="33" t="s">
        <v>17</v>
      </c>
      <c r="I25" s="33" t="s">
        <v>107</v>
      </c>
      <c r="J25" s="33" t="s">
        <v>127</v>
      </c>
      <c r="K25" s="33" t="s">
        <v>7</v>
      </c>
      <c r="L25" s="33" t="s">
        <v>78</v>
      </c>
      <c r="M25" s="33" t="s">
        <v>143</v>
      </c>
      <c r="N25" s="77">
        <v>5721.69</v>
      </c>
      <c r="O25" s="78">
        <f>IF(DJornada[[#This Row],[Salário]]="","",DJornada[[#This Row],[Salário]]/DJornada[[#This Row],[Horas Prevista no Mês]])</f>
        <v>30.961525974025946</v>
      </c>
      <c r="P25" s="37" t="str">
        <f>IF(DJornada[[#This Row],[Data Prevista]]="","",TEXT(DJornada[[#This Row],[Data Prevista]],"mm/aaaa"))</f>
        <v>01/2025</v>
      </c>
    </row>
    <row r="26" spans="2:16" x14ac:dyDescent="0.25">
      <c r="B26" s="33">
        <v>23</v>
      </c>
      <c r="C26" s="76" t="str">
        <f>IF(DJornada[[#This Row],[Matricula]]="","",VLOOKUP(DJornada[[#This Row],[Matricula]],Cadastros!$P:$Q,2,0))</f>
        <v>Funcionario 23</v>
      </c>
      <c r="D26" s="14" t="s">
        <v>131</v>
      </c>
      <c r="E26" s="33">
        <v>21</v>
      </c>
      <c r="F26" s="43">
        <v>0.36666666666666697</v>
      </c>
      <c r="G26" s="37">
        <f>IFERROR(IF(DJornada[[#This Row],[Dias Úteis]]="","",DJornada[[#This Row],[Dias Úteis]]*DJornada[[#This Row],[Carga Horária]]*24),"")</f>
        <v>184.80000000000015</v>
      </c>
      <c r="H26" s="33" t="s">
        <v>18</v>
      </c>
      <c r="I26" s="33" t="s">
        <v>105</v>
      </c>
      <c r="J26" s="33" t="s">
        <v>124</v>
      </c>
      <c r="K26" s="33" t="s">
        <v>10</v>
      </c>
      <c r="L26" s="33" t="s">
        <v>78</v>
      </c>
      <c r="M26" s="33" t="s">
        <v>1</v>
      </c>
      <c r="N26" s="77">
        <v>5199.71</v>
      </c>
      <c r="O26" s="78">
        <f>IF(DJornada[[#This Row],[Salário]]="","",DJornada[[#This Row],[Salário]]/DJornada[[#This Row],[Horas Prevista no Mês]])</f>
        <v>28.136958874458852</v>
      </c>
      <c r="P26" s="37" t="str">
        <f>IF(DJornada[[#This Row],[Data Prevista]]="","",TEXT(DJornada[[#This Row],[Data Prevista]],"mm/aaaa"))</f>
        <v>01/2025</v>
      </c>
    </row>
    <row r="27" spans="2:16" x14ac:dyDescent="0.25">
      <c r="B27" s="33">
        <v>24</v>
      </c>
      <c r="C27" s="76" t="str">
        <f>IF(DJornada[[#This Row],[Matricula]]="","",VLOOKUP(DJornada[[#This Row],[Matricula]],Cadastros!$P:$Q,2,0))</f>
        <v>Funcionario 24</v>
      </c>
      <c r="D27" s="14" t="s">
        <v>131</v>
      </c>
      <c r="E27" s="33">
        <v>21</v>
      </c>
      <c r="F27" s="42">
        <v>0.36666666666666697</v>
      </c>
      <c r="G27" s="37">
        <f>IFERROR(IF(DJornada[[#This Row],[Dias Úteis]]="","",DJornada[[#This Row],[Dias Úteis]]*DJornada[[#This Row],[Carga Horária]]*24),"")</f>
        <v>184.80000000000015</v>
      </c>
      <c r="H27" s="33" t="s">
        <v>16</v>
      </c>
      <c r="I27" s="33" t="s">
        <v>106</v>
      </c>
      <c r="J27" s="33" t="s">
        <v>118</v>
      </c>
      <c r="K27" s="33" t="s">
        <v>10</v>
      </c>
      <c r="L27" s="33" t="s">
        <v>77</v>
      </c>
      <c r="M27" s="33" t="s">
        <v>0</v>
      </c>
      <c r="N27" s="77">
        <v>4726.42</v>
      </c>
      <c r="O27" s="78">
        <f>IF(DJornada[[#This Row],[Salário]]="","",DJornada[[#This Row],[Salário]]/DJornada[[#This Row],[Horas Prevista no Mês]])</f>
        <v>25.575865800865781</v>
      </c>
      <c r="P27" s="37" t="str">
        <f>IF(DJornada[[#This Row],[Data Prevista]]="","",TEXT(DJornada[[#This Row],[Data Prevista]],"mm/aaaa"))</f>
        <v>01/2025</v>
      </c>
    </row>
    <row r="28" spans="2:16" x14ac:dyDescent="0.25">
      <c r="B28" s="33">
        <v>25</v>
      </c>
      <c r="C28" s="76" t="str">
        <f>IF(DJornada[[#This Row],[Matricula]]="","",VLOOKUP(DJornada[[#This Row],[Matricula]],Cadastros!$P:$Q,2,0))</f>
        <v>Funcionario 25</v>
      </c>
      <c r="D28" s="14" t="s">
        <v>131</v>
      </c>
      <c r="E28" s="33">
        <v>21</v>
      </c>
      <c r="F28" s="43">
        <v>0.36666666666666697</v>
      </c>
      <c r="G28" s="37">
        <f>IFERROR(IF(DJornada[[#This Row],[Dias Úteis]]="","",DJornada[[#This Row],[Dias Úteis]]*DJornada[[#This Row],[Carga Horária]]*24),"")</f>
        <v>184.80000000000015</v>
      </c>
      <c r="H28" s="33" t="s">
        <v>16</v>
      </c>
      <c r="I28" s="33" t="s">
        <v>102</v>
      </c>
      <c r="J28" s="33" t="s">
        <v>123</v>
      </c>
      <c r="K28" s="33" t="s">
        <v>10</v>
      </c>
      <c r="L28" s="33" t="s">
        <v>78</v>
      </c>
      <c r="M28" s="33" t="s">
        <v>1</v>
      </c>
      <c r="N28" s="77">
        <v>3082.55</v>
      </c>
      <c r="O28" s="78">
        <f>IF(DJornada[[#This Row],[Salário]]="","",DJornada[[#This Row],[Salário]]/DJornada[[#This Row],[Horas Prevista no Mês]])</f>
        <v>16.680465367965354</v>
      </c>
      <c r="P28" s="37" t="str">
        <f>IF(DJornada[[#This Row],[Data Prevista]]="","",TEXT(DJornada[[#This Row],[Data Prevista]],"mm/aaaa"))</f>
        <v>01/2025</v>
      </c>
    </row>
    <row r="29" spans="2:16" x14ac:dyDescent="0.25">
      <c r="B29" s="33">
        <v>26</v>
      </c>
      <c r="C29" s="76" t="str">
        <f>IF(DJornada[[#This Row],[Matricula]]="","",VLOOKUP(DJornada[[#This Row],[Matricula]],Cadastros!$P:$Q,2,0))</f>
        <v>Funcionario 26</v>
      </c>
      <c r="D29" s="14" t="s">
        <v>131</v>
      </c>
      <c r="E29" s="33">
        <v>21</v>
      </c>
      <c r="F29" s="42">
        <v>0.36666666666666697</v>
      </c>
      <c r="G29" s="37">
        <f>IFERROR(IF(DJornada[[#This Row],[Dias Úteis]]="","",DJornada[[#This Row],[Dias Úteis]]*DJornada[[#This Row],[Carga Horária]]*24),"")</f>
        <v>184.80000000000015</v>
      </c>
      <c r="H29" s="33" t="s">
        <v>17</v>
      </c>
      <c r="I29" s="33" t="s">
        <v>101</v>
      </c>
      <c r="J29" s="33" t="s">
        <v>116</v>
      </c>
      <c r="K29" s="33" t="s">
        <v>9</v>
      </c>
      <c r="L29" s="33" t="s">
        <v>78</v>
      </c>
      <c r="M29" s="33" t="s">
        <v>0</v>
      </c>
      <c r="N29" s="77">
        <v>11860.2</v>
      </c>
      <c r="O29" s="78">
        <f>IF(DJornada[[#This Row],[Salário]]="","",DJornada[[#This Row],[Salário]]/DJornada[[#This Row],[Horas Prevista no Mês]])</f>
        <v>64.178571428571374</v>
      </c>
      <c r="P29" s="37" t="str">
        <f>IF(DJornada[[#This Row],[Data Prevista]]="","",TEXT(DJornada[[#This Row],[Data Prevista]],"mm/aaaa"))</f>
        <v>01/2025</v>
      </c>
    </row>
    <row r="30" spans="2:16" x14ac:dyDescent="0.25">
      <c r="B30" s="33">
        <v>27</v>
      </c>
      <c r="C30" s="76" t="str">
        <f>IF(DJornada[[#This Row],[Matricula]]="","",VLOOKUP(DJornada[[#This Row],[Matricula]],Cadastros!$P:$Q,2,0))</f>
        <v>Funcionario 27</v>
      </c>
      <c r="D30" s="14" t="s">
        <v>131</v>
      </c>
      <c r="E30" s="33">
        <v>21</v>
      </c>
      <c r="F30" s="43">
        <v>0.36666666666666697</v>
      </c>
      <c r="G30" s="37">
        <f>IFERROR(IF(DJornada[[#This Row],[Dias Úteis]]="","",DJornada[[#This Row],[Dias Úteis]]*DJornada[[#This Row],[Carga Horária]]*24),"")</f>
        <v>184.80000000000015</v>
      </c>
      <c r="H30" s="33" t="s">
        <v>17</v>
      </c>
      <c r="I30" s="33" t="s">
        <v>96</v>
      </c>
      <c r="J30" s="33" t="s">
        <v>124</v>
      </c>
      <c r="K30" s="33" t="s">
        <v>9</v>
      </c>
      <c r="L30" s="33" t="s">
        <v>77</v>
      </c>
      <c r="M30" s="33" t="s">
        <v>143</v>
      </c>
      <c r="N30" s="77">
        <v>7382.68</v>
      </c>
      <c r="O30" s="78">
        <f>IF(DJornada[[#This Row],[Salário]]="","",DJornada[[#This Row],[Salário]]/DJornada[[#This Row],[Horas Prevista no Mês]])</f>
        <v>39.949567099567069</v>
      </c>
      <c r="P30" s="37" t="str">
        <f>IF(DJornada[[#This Row],[Data Prevista]]="","",TEXT(DJornada[[#This Row],[Data Prevista]],"mm/aaaa"))</f>
        <v>01/2025</v>
      </c>
    </row>
    <row r="31" spans="2:16" x14ac:dyDescent="0.25">
      <c r="B31" s="33">
        <v>28</v>
      </c>
      <c r="C31" s="76" t="str">
        <f>IF(DJornada[[#This Row],[Matricula]]="","",VLOOKUP(DJornada[[#This Row],[Matricula]],Cadastros!$P:$Q,2,0))</f>
        <v>Funcionario 28</v>
      </c>
      <c r="D31" s="14" t="s">
        <v>131</v>
      </c>
      <c r="E31" s="33">
        <v>21</v>
      </c>
      <c r="F31" s="43">
        <v>0.36666666666666697</v>
      </c>
      <c r="G31" s="37">
        <f>IFERROR(IF(DJornada[[#This Row],[Dias Úteis]]="","",DJornada[[#This Row],[Dias Úteis]]*DJornada[[#This Row],[Carga Horária]]*24),"")</f>
        <v>184.80000000000015</v>
      </c>
      <c r="H31" s="33" t="s">
        <v>18</v>
      </c>
      <c r="I31" s="33" t="s">
        <v>106</v>
      </c>
      <c r="J31" s="33" t="s">
        <v>130</v>
      </c>
      <c r="K31" s="33" t="s">
        <v>7</v>
      </c>
      <c r="L31" s="33" t="s">
        <v>77</v>
      </c>
      <c r="M31" s="33" t="s">
        <v>143</v>
      </c>
      <c r="N31" s="77">
        <v>10334.01</v>
      </c>
      <c r="O31" s="78">
        <f>IF(DJornada[[#This Row],[Salário]]="","",DJornada[[#This Row],[Salário]]/DJornada[[#This Row],[Horas Prevista no Mês]])</f>
        <v>55.919967532467489</v>
      </c>
      <c r="P31" s="37" t="str">
        <f>IF(DJornada[[#This Row],[Data Prevista]]="","",TEXT(DJornada[[#This Row],[Data Prevista]],"mm/aaaa"))</f>
        <v>01/2025</v>
      </c>
    </row>
    <row r="32" spans="2:16" x14ac:dyDescent="0.25">
      <c r="B32" s="33">
        <v>29</v>
      </c>
      <c r="C32" s="76" t="str">
        <f>IF(DJornada[[#This Row],[Matricula]]="","",VLOOKUP(DJornada[[#This Row],[Matricula]],Cadastros!$P:$Q,2,0))</f>
        <v>Funcionario 29</v>
      </c>
      <c r="D32" s="14" t="s">
        <v>131</v>
      </c>
      <c r="E32" s="33">
        <v>21</v>
      </c>
      <c r="F32" s="42">
        <v>0.36666666666666697</v>
      </c>
      <c r="G32" s="37">
        <f>IFERROR(IF(DJornada[[#This Row],[Dias Úteis]]="","",DJornada[[#This Row],[Dias Úteis]]*DJornada[[#This Row],[Carga Horária]]*24),"")</f>
        <v>184.80000000000015</v>
      </c>
      <c r="H32" s="33" t="s">
        <v>16</v>
      </c>
      <c r="I32" s="33" t="s">
        <v>102</v>
      </c>
      <c r="J32" s="33" t="s">
        <v>128</v>
      </c>
      <c r="K32" s="33" t="s">
        <v>11</v>
      </c>
      <c r="L32" s="33" t="s">
        <v>78</v>
      </c>
      <c r="M32" s="33" t="s">
        <v>1</v>
      </c>
      <c r="N32" s="77">
        <v>7275.8</v>
      </c>
      <c r="O32" s="78">
        <f>IF(DJornada[[#This Row],[Salário]]="","",DJornada[[#This Row],[Salário]]/DJornada[[#This Row],[Horas Prevista no Mês]])</f>
        <v>39.371212121212089</v>
      </c>
      <c r="P32" s="37" t="str">
        <f>IF(DJornada[[#This Row],[Data Prevista]]="","",TEXT(DJornada[[#This Row],[Data Prevista]],"mm/aaaa"))</f>
        <v>01/2025</v>
      </c>
    </row>
    <row r="33" spans="2:16" x14ac:dyDescent="0.25">
      <c r="B33" s="33">
        <v>30</v>
      </c>
      <c r="C33" s="76" t="str">
        <f>IF(DJornada[[#This Row],[Matricula]]="","",VLOOKUP(DJornada[[#This Row],[Matricula]],Cadastros!$P:$Q,2,0))</f>
        <v>Funcionario 30</v>
      </c>
      <c r="D33" s="14" t="s">
        <v>131</v>
      </c>
      <c r="E33" s="33">
        <v>21</v>
      </c>
      <c r="F33" s="43">
        <v>0.36666666666666697</v>
      </c>
      <c r="G33" s="37">
        <f>IFERROR(IF(DJornada[[#This Row],[Dias Úteis]]="","",DJornada[[#This Row],[Dias Úteis]]*DJornada[[#This Row],[Carga Horária]]*24),"")</f>
        <v>184.80000000000015</v>
      </c>
      <c r="H33" s="33" t="s">
        <v>17</v>
      </c>
      <c r="I33" s="33" t="s">
        <v>100</v>
      </c>
      <c r="J33" s="33" t="s">
        <v>115</v>
      </c>
      <c r="K33" s="33" t="s">
        <v>10</v>
      </c>
      <c r="L33" s="33" t="s">
        <v>78</v>
      </c>
      <c r="M33" s="33" t="s">
        <v>143</v>
      </c>
      <c r="N33" s="77">
        <v>11917.93</v>
      </c>
      <c r="O33" s="78">
        <f>IF(DJornada[[#This Row],[Salário]]="","",DJornada[[#This Row],[Salário]]/DJornada[[#This Row],[Horas Prevista no Mês]])</f>
        <v>64.490963203463153</v>
      </c>
      <c r="P33" s="37" t="str">
        <f>IF(DJornada[[#This Row],[Data Prevista]]="","",TEXT(DJornada[[#This Row],[Data Prevista]],"mm/aaaa"))</f>
        <v>01/2025</v>
      </c>
    </row>
    <row r="34" spans="2:16" x14ac:dyDescent="0.25">
      <c r="B34" s="33">
        <v>31</v>
      </c>
      <c r="C34" s="76" t="str">
        <f>IF(DJornada[[#This Row],[Matricula]]="","",VLOOKUP(DJornada[[#This Row],[Matricula]],Cadastros!$P:$Q,2,0))</f>
        <v>Funcionario 31</v>
      </c>
      <c r="D34" s="14" t="s">
        <v>131</v>
      </c>
      <c r="E34" s="33">
        <v>21</v>
      </c>
      <c r="F34" s="42">
        <v>0.36666666666666697</v>
      </c>
      <c r="G34" s="37">
        <f>IFERROR(IF(DJornada[[#This Row],[Dias Úteis]]="","",DJornada[[#This Row],[Dias Úteis]]*DJornada[[#This Row],[Carga Horária]]*24),"")</f>
        <v>184.80000000000015</v>
      </c>
      <c r="H34" s="33" t="s">
        <v>17</v>
      </c>
      <c r="I34" s="33" t="s">
        <v>103</v>
      </c>
      <c r="J34" s="33" t="s">
        <v>120</v>
      </c>
      <c r="K34" s="33" t="s">
        <v>8</v>
      </c>
      <c r="L34" s="33" t="s">
        <v>77</v>
      </c>
      <c r="M34" s="33" t="s">
        <v>143</v>
      </c>
      <c r="N34" s="77">
        <v>8425.8799999999992</v>
      </c>
      <c r="O34" s="78">
        <f>IF(DJornada[[#This Row],[Salário]]="","",DJornada[[#This Row],[Salário]]/DJornada[[#This Row],[Horas Prevista no Mês]])</f>
        <v>45.594588744588705</v>
      </c>
      <c r="P34" s="37" t="str">
        <f>IF(DJornada[[#This Row],[Data Prevista]]="","",TEXT(DJornada[[#This Row],[Data Prevista]],"mm/aaaa"))</f>
        <v>01/2025</v>
      </c>
    </row>
    <row r="35" spans="2:16" x14ac:dyDescent="0.25">
      <c r="B35" s="33">
        <v>32</v>
      </c>
      <c r="C35" s="76" t="str">
        <f>IF(DJornada[[#This Row],[Matricula]]="","",VLOOKUP(DJornada[[#This Row],[Matricula]],Cadastros!$P:$Q,2,0))</f>
        <v>Funcionario 32</v>
      </c>
      <c r="D35" s="14" t="s">
        <v>131</v>
      </c>
      <c r="E35" s="33">
        <v>21</v>
      </c>
      <c r="F35" s="43">
        <v>0.36666666666666697</v>
      </c>
      <c r="G35" s="37">
        <f>IFERROR(IF(DJornada[[#This Row],[Dias Úteis]]="","",DJornada[[#This Row],[Dias Úteis]]*DJornada[[#This Row],[Carga Horária]]*24),"")</f>
        <v>184.80000000000015</v>
      </c>
      <c r="H35" s="33" t="s">
        <v>16</v>
      </c>
      <c r="I35" s="33" t="s">
        <v>109</v>
      </c>
      <c r="J35" s="33" t="s">
        <v>122</v>
      </c>
      <c r="K35" s="33" t="s">
        <v>7</v>
      </c>
      <c r="L35" s="33" t="s">
        <v>76</v>
      </c>
      <c r="M35" s="33" t="s">
        <v>1</v>
      </c>
      <c r="N35" s="77">
        <v>3225.42</v>
      </c>
      <c r="O35" s="78">
        <f>IF(DJornada[[#This Row],[Salário]]="","",DJornada[[#This Row],[Salário]]/DJornada[[#This Row],[Horas Prevista no Mês]])</f>
        <v>17.453571428571415</v>
      </c>
      <c r="P35" s="37" t="str">
        <f>IF(DJornada[[#This Row],[Data Prevista]]="","",TEXT(DJornada[[#This Row],[Data Prevista]],"mm/aaaa"))</f>
        <v>01/2025</v>
      </c>
    </row>
    <row r="36" spans="2:16" x14ac:dyDescent="0.25">
      <c r="B36" s="33">
        <v>33</v>
      </c>
      <c r="C36" s="76" t="str">
        <f>IF(DJornada[[#This Row],[Matricula]]="","",VLOOKUP(DJornada[[#This Row],[Matricula]],Cadastros!$P:$Q,2,0))</f>
        <v>Funcionario 33</v>
      </c>
      <c r="D36" s="14" t="s">
        <v>131</v>
      </c>
      <c r="E36" s="33">
        <v>21</v>
      </c>
      <c r="F36" s="43">
        <v>0.36666666666666697</v>
      </c>
      <c r="G36" s="37">
        <f>IFERROR(IF(DJornada[[#This Row],[Dias Úteis]]="","",DJornada[[#This Row],[Dias Úteis]]*DJornada[[#This Row],[Carga Horária]]*24),"")</f>
        <v>184.80000000000015</v>
      </c>
      <c r="H36" s="33" t="s">
        <v>16</v>
      </c>
      <c r="I36" s="33" t="s">
        <v>98</v>
      </c>
      <c r="J36" s="33" t="s">
        <v>116</v>
      </c>
      <c r="K36" s="33" t="s">
        <v>10</v>
      </c>
      <c r="L36" s="33" t="s">
        <v>78</v>
      </c>
      <c r="M36" s="33" t="s">
        <v>143</v>
      </c>
      <c r="N36" s="77">
        <v>3733.52</v>
      </c>
      <c r="O36" s="78">
        <f>IF(DJornada[[#This Row],[Salário]]="","",DJornada[[#This Row],[Salário]]/DJornada[[#This Row],[Horas Prevista no Mês]])</f>
        <v>20.203030303030285</v>
      </c>
      <c r="P36" s="37" t="str">
        <f>IF(DJornada[[#This Row],[Data Prevista]]="","",TEXT(DJornada[[#This Row],[Data Prevista]],"mm/aaaa"))</f>
        <v>01/2025</v>
      </c>
    </row>
    <row r="37" spans="2:16" x14ac:dyDescent="0.25">
      <c r="B37" s="33">
        <v>34</v>
      </c>
      <c r="C37" s="76" t="str">
        <f>IF(DJornada[[#This Row],[Matricula]]="","",VLOOKUP(DJornada[[#This Row],[Matricula]],Cadastros!$P:$Q,2,0))</f>
        <v>Funcionario 34</v>
      </c>
      <c r="D37" s="14" t="s">
        <v>131</v>
      </c>
      <c r="E37" s="33">
        <v>21</v>
      </c>
      <c r="F37" s="42">
        <v>0.36666666666666697</v>
      </c>
      <c r="G37" s="37">
        <f>IFERROR(IF(DJornada[[#This Row],[Dias Úteis]]="","",DJornada[[#This Row],[Dias Úteis]]*DJornada[[#This Row],[Carga Horária]]*24),"")</f>
        <v>184.80000000000015</v>
      </c>
      <c r="H37" s="33" t="s">
        <v>18</v>
      </c>
      <c r="I37" s="33" t="s">
        <v>96</v>
      </c>
      <c r="J37" s="33" t="s">
        <v>127</v>
      </c>
      <c r="K37" s="33" t="s">
        <v>11</v>
      </c>
      <c r="L37" s="33" t="s">
        <v>77</v>
      </c>
      <c r="M37" s="33" t="s">
        <v>0</v>
      </c>
      <c r="N37" s="77">
        <v>6694.68</v>
      </c>
      <c r="O37" s="78">
        <f>IF(DJornada[[#This Row],[Salário]]="","",DJornada[[#This Row],[Salário]]/DJornada[[#This Row],[Horas Prevista no Mês]])</f>
        <v>36.226623376623351</v>
      </c>
      <c r="P37" s="37" t="str">
        <f>IF(DJornada[[#This Row],[Data Prevista]]="","",TEXT(DJornada[[#This Row],[Data Prevista]],"mm/aaaa"))</f>
        <v>01/2025</v>
      </c>
    </row>
    <row r="38" spans="2:16" x14ac:dyDescent="0.25">
      <c r="B38" s="33">
        <v>35</v>
      </c>
      <c r="C38" s="76" t="str">
        <f>IF(DJornada[[#This Row],[Matricula]]="","",VLOOKUP(DJornada[[#This Row],[Matricula]],Cadastros!$P:$Q,2,0))</f>
        <v>Funcionario 35</v>
      </c>
      <c r="D38" s="14" t="s">
        <v>131</v>
      </c>
      <c r="E38" s="33">
        <v>21</v>
      </c>
      <c r="F38" s="43">
        <v>0.36666666666666697</v>
      </c>
      <c r="G38" s="37">
        <f>IFERROR(IF(DJornada[[#This Row],[Dias Úteis]]="","",DJornada[[#This Row],[Dias Úteis]]*DJornada[[#This Row],[Carga Horária]]*24),"")</f>
        <v>184.80000000000015</v>
      </c>
      <c r="H38" s="33" t="s">
        <v>17</v>
      </c>
      <c r="I38" s="33" t="s">
        <v>103</v>
      </c>
      <c r="J38" s="33" t="s">
        <v>120</v>
      </c>
      <c r="K38" s="33" t="s">
        <v>7</v>
      </c>
      <c r="L38" s="33" t="s">
        <v>78</v>
      </c>
      <c r="M38" s="33" t="s">
        <v>1</v>
      </c>
      <c r="N38" s="77">
        <v>6380.79</v>
      </c>
      <c r="O38" s="78">
        <f>IF(DJornada[[#This Row],[Salário]]="","",DJornada[[#This Row],[Salário]]/DJornada[[#This Row],[Horas Prevista no Mês]])</f>
        <v>34.528084415584388</v>
      </c>
      <c r="P38" s="37" t="str">
        <f>IF(DJornada[[#This Row],[Data Prevista]]="","",TEXT(DJornada[[#This Row],[Data Prevista]],"mm/aaaa"))</f>
        <v>01/2025</v>
      </c>
    </row>
    <row r="39" spans="2:16" x14ac:dyDescent="0.25">
      <c r="B39" s="33">
        <v>36</v>
      </c>
      <c r="C39" s="76" t="str">
        <f>IF(DJornada[[#This Row],[Matricula]]="","",VLOOKUP(DJornada[[#This Row],[Matricula]],Cadastros!$P:$Q,2,0))</f>
        <v>Funcionario 36</v>
      </c>
      <c r="D39" s="14" t="s">
        <v>131</v>
      </c>
      <c r="E39" s="33">
        <v>21</v>
      </c>
      <c r="F39" s="42">
        <v>0.36666666666666697</v>
      </c>
      <c r="G39" s="37">
        <f>IFERROR(IF(DJornada[[#This Row],[Dias Úteis]]="","",DJornada[[#This Row],[Dias Úteis]]*DJornada[[#This Row],[Carga Horária]]*24),"")</f>
        <v>184.80000000000015</v>
      </c>
      <c r="H39" s="33" t="s">
        <v>16</v>
      </c>
      <c r="I39" s="33" t="s">
        <v>99</v>
      </c>
      <c r="J39" s="33" t="s">
        <v>114</v>
      </c>
      <c r="K39" s="33" t="s">
        <v>8</v>
      </c>
      <c r="L39" s="33" t="s">
        <v>78</v>
      </c>
      <c r="M39" s="33" t="s">
        <v>143</v>
      </c>
      <c r="N39" s="77">
        <v>4967</v>
      </c>
      <c r="O39" s="78">
        <f>IF(DJornada[[#This Row],[Salário]]="","",DJornada[[#This Row],[Salário]]/DJornada[[#This Row],[Horas Prevista no Mês]])</f>
        <v>26.877705627705605</v>
      </c>
      <c r="P39" s="37" t="str">
        <f>IF(DJornada[[#This Row],[Data Prevista]]="","",TEXT(DJornada[[#This Row],[Data Prevista]],"mm/aaaa"))</f>
        <v>01/2025</v>
      </c>
    </row>
    <row r="40" spans="2:16" x14ac:dyDescent="0.25">
      <c r="B40" s="33">
        <v>37</v>
      </c>
      <c r="C40" s="76" t="str">
        <f>IF(DJornada[[#This Row],[Matricula]]="","",VLOOKUP(DJornada[[#This Row],[Matricula]],Cadastros!$P:$Q,2,0))</f>
        <v>Funcionario 37</v>
      </c>
      <c r="D40" s="14" t="s">
        <v>131</v>
      </c>
      <c r="E40" s="33">
        <v>21</v>
      </c>
      <c r="F40" s="43">
        <v>0.36666666666666697</v>
      </c>
      <c r="G40" s="37">
        <f>IFERROR(IF(DJornada[[#This Row],[Dias Úteis]]="","",DJornada[[#This Row],[Dias Úteis]]*DJornada[[#This Row],[Carga Horária]]*24),"")</f>
        <v>184.80000000000015</v>
      </c>
      <c r="H40" s="33" t="s">
        <v>17</v>
      </c>
      <c r="I40" s="33" t="s">
        <v>101</v>
      </c>
      <c r="J40" s="33" t="s">
        <v>113</v>
      </c>
      <c r="K40" s="33" t="s">
        <v>10</v>
      </c>
      <c r="L40" s="33" t="s">
        <v>78</v>
      </c>
      <c r="M40" s="33" t="s">
        <v>143</v>
      </c>
      <c r="N40" s="77">
        <v>9819.4599999999991</v>
      </c>
      <c r="O40" s="78">
        <f>IF(DJornada[[#This Row],[Salário]]="","",DJornada[[#This Row],[Salário]]/DJornada[[#This Row],[Horas Prevista no Mês]])</f>
        <v>53.135606060606008</v>
      </c>
      <c r="P40" s="37" t="str">
        <f>IF(DJornada[[#This Row],[Data Prevista]]="","",TEXT(DJornada[[#This Row],[Data Prevista]],"mm/aaaa"))</f>
        <v>01/2025</v>
      </c>
    </row>
    <row r="41" spans="2:16" x14ac:dyDescent="0.25">
      <c r="B41" s="33">
        <v>38</v>
      </c>
      <c r="C41" s="76" t="str">
        <f>IF(DJornada[[#This Row],[Matricula]]="","",VLOOKUP(DJornada[[#This Row],[Matricula]],Cadastros!$P:$Q,2,0))</f>
        <v>Funcionario 38</v>
      </c>
      <c r="D41" s="14" t="s">
        <v>131</v>
      </c>
      <c r="E41" s="33">
        <v>21</v>
      </c>
      <c r="F41" s="43">
        <v>0.36666666666666697</v>
      </c>
      <c r="G41" s="37">
        <f>IFERROR(IF(DJornada[[#This Row],[Dias Úteis]]="","",DJornada[[#This Row],[Dias Úteis]]*DJornada[[#This Row],[Carga Horária]]*24),"")</f>
        <v>184.80000000000015</v>
      </c>
      <c r="H41" s="33" t="s">
        <v>17</v>
      </c>
      <c r="I41" s="33" t="s">
        <v>105</v>
      </c>
      <c r="J41" s="33" t="s">
        <v>128</v>
      </c>
      <c r="K41" s="33" t="s">
        <v>8</v>
      </c>
      <c r="L41" s="33" t="s">
        <v>78</v>
      </c>
      <c r="M41" s="33" t="s">
        <v>0</v>
      </c>
      <c r="N41" s="77">
        <v>6412.65</v>
      </c>
      <c r="O41" s="78">
        <f>IF(DJornada[[#This Row],[Salário]]="","",DJornada[[#This Row],[Salário]]/DJornada[[#This Row],[Horas Prevista no Mês]])</f>
        <v>34.700487012986983</v>
      </c>
      <c r="P41" s="37" t="str">
        <f>IF(DJornada[[#This Row],[Data Prevista]]="","",TEXT(DJornada[[#This Row],[Data Prevista]],"mm/aaaa"))</f>
        <v>01/2025</v>
      </c>
    </row>
    <row r="42" spans="2:16" x14ac:dyDescent="0.25">
      <c r="B42" s="33">
        <v>39</v>
      </c>
      <c r="C42" s="76" t="str">
        <f>IF(DJornada[[#This Row],[Matricula]]="","",VLOOKUP(DJornada[[#This Row],[Matricula]],Cadastros!$P:$Q,2,0))</f>
        <v>Funcionario 39</v>
      </c>
      <c r="D42" s="14" t="s">
        <v>131</v>
      </c>
      <c r="E42" s="33">
        <v>21</v>
      </c>
      <c r="F42" s="42">
        <v>0.36666666666666697</v>
      </c>
      <c r="G42" s="37">
        <f>IFERROR(IF(DJornada[[#This Row],[Dias Úteis]]="","",DJornada[[#This Row],[Dias Úteis]]*DJornada[[#This Row],[Carga Horária]]*24),"")</f>
        <v>184.80000000000015</v>
      </c>
      <c r="H42" s="33" t="s">
        <v>17</v>
      </c>
      <c r="I42" s="33" t="s">
        <v>104</v>
      </c>
      <c r="J42" s="33" t="s">
        <v>130</v>
      </c>
      <c r="K42" s="33" t="s">
        <v>7</v>
      </c>
      <c r="L42" s="33" t="s">
        <v>78</v>
      </c>
      <c r="M42" s="33" t="s">
        <v>0</v>
      </c>
      <c r="N42" s="77">
        <v>3041.54</v>
      </c>
      <c r="O42" s="78">
        <f>IF(DJornada[[#This Row],[Salário]]="","",DJornada[[#This Row],[Salário]]/DJornada[[#This Row],[Horas Prevista no Mês]])</f>
        <v>16.45854978354977</v>
      </c>
      <c r="P42" s="37" t="str">
        <f>IF(DJornada[[#This Row],[Data Prevista]]="","",TEXT(DJornada[[#This Row],[Data Prevista]],"mm/aaaa"))</f>
        <v>01/2025</v>
      </c>
    </row>
    <row r="43" spans="2:16" x14ac:dyDescent="0.25">
      <c r="B43" s="33">
        <v>40</v>
      </c>
      <c r="C43" s="76" t="str">
        <f>IF(DJornada[[#This Row],[Matricula]]="","",VLOOKUP(DJornada[[#This Row],[Matricula]],Cadastros!$P:$Q,2,0))</f>
        <v>Funcionario 40</v>
      </c>
      <c r="D43" s="14" t="s">
        <v>131</v>
      </c>
      <c r="E43" s="33">
        <v>21</v>
      </c>
      <c r="F43" s="43">
        <v>0.36666666666666697</v>
      </c>
      <c r="G43" s="37">
        <f>IFERROR(IF(DJornada[[#This Row],[Dias Úteis]]="","",DJornada[[#This Row],[Dias Úteis]]*DJornada[[#This Row],[Carga Horária]]*24),"")</f>
        <v>184.80000000000015</v>
      </c>
      <c r="H43" s="33" t="s">
        <v>18</v>
      </c>
      <c r="I43" s="33" t="s">
        <v>99</v>
      </c>
      <c r="J43" s="33" t="s">
        <v>121</v>
      </c>
      <c r="K43" s="33" t="s">
        <v>9</v>
      </c>
      <c r="L43" s="33" t="s">
        <v>78</v>
      </c>
      <c r="M43" s="33" t="s">
        <v>0</v>
      </c>
      <c r="N43" s="77">
        <v>9346.39</v>
      </c>
      <c r="O43" s="78">
        <f>IF(DJornada[[#This Row],[Salário]]="","",DJornada[[#This Row],[Salário]]/DJornada[[#This Row],[Horas Prevista no Mês]])</f>
        <v>50.575703463203418</v>
      </c>
      <c r="P43" s="37" t="str">
        <f>IF(DJornada[[#This Row],[Data Prevista]]="","",TEXT(DJornada[[#This Row],[Data Prevista]],"mm/aaaa"))</f>
        <v>01/2025</v>
      </c>
    </row>
    <row r="44" spans="2:16" x14ac:dyDescent="0.25">
      <c r="B44" s="33">
        <v>1</v>
      </c>
      <c r="C44" s="39" t="str">
        <f>IF(DJornada[[#This Row],[Matricula]]="","",VLOOKUP(DJornada[[#This Row],[Matricula]],Cadastros!$P:$Q,2,0))</f>
        <v>Funcionario 1</v>
      </c>
      <c r="D44" s="22" t="s">
        <v>132</v>
      </c>
      <c r="E44" s="33">
        <v>21</v>
      </c>
      <c r="F44" s="42">
        <v>0.36666666666666697</v>
      </c>
      <c r="G44" s="37">
        <f>IFERROR(IF(DJornada[[#This Row],[Dias Úteis]]="","",DJornada[[#This Row],[Dias Úteis]]*DJornada[[#This Row],[Carga Horária]]*24),"")</f>
        <v>184.80000000000015</v>
      </c>
      <c r="H44" s="33" t="s">
        <v>18</v>
      </c>
      <c r="I44" s="33" t="s">
        <v>105</v>
      </c>
      <c r="J44" s="33" t="s">
        <v>124</v>
      </c>
      <c r="K44" s="33" t="s">
        <v>10</v>
      </c>
      <c r="L44" s="33" t="s">
        <v>78</v>
      </c>
      <c r="M44" s="33" t="s">
        <v>143</v>
      </c>
      <c r="N44" s="77">
        <v>9308.24</v>
      </c>
      <c r="O44" s="78">
        <f>IF(DJornada[[#This Row],[Salário]]="","",DJornada[[#This Row],[Salário]]/DJornada[[#This Row],[Horas Prevista no Mês]])</f>
        <v>50.369264069264027</v>
      </c>
      <c r="P44" s="37" t="str">
        <f>IF(DJornada[[#This Row],[Data Prevista]]="","",TEXT(DJornada[[#This Row],[Data Prevista]],"mm/aaaa"))</f>
        <v>02/2025</v>
      </c>
    </row>
    <row r="45" spans="2:16" x14ac:dyDescent="0.25">
      <c r="B45" s="33">
        <v>2</v>
      </c>
      <c r="C45" s="39" t="str">
        <f>IF(DJornada[[#This Row],[Matricula]]="","",VLOOKUP(DJornada[[#This Row],[Matricula]],Cadastros!$P:$Q,2,0))</f>
        <v>Funcionario 2</v>
      </c>
      <c r="D45" s="22" t="s">
        <v>132</v>
      </c>
      <c r="E45" s="33">
        <v>21</v>
      </c>
      <c r="F45" s="43">
        <v>0.36666666666666697</v>
      </c>
      <c r="G45" s="37">
        <f>IFERROR(IF(DJornada[[#This Row],[Dias Úteis]]="","",DJornada[[#This Row],[Dias Úteis]]*DJornada[[#This Row],[Carga Horária]]*24),"")</f>
        <v>184.80000000000015</v>
      </c>
      <c r="H45" s="33" t="s">
        <v>18</v>
      </c>
      <c r="I45" s="33" t="s">
        <v>98</v>
      </c>
      <c r="J45" s="33" t="s">
        <v>128</v>
      </c>
      <c r="K45" s="33" t="s">
        <v>9</v>
      </c>
      <c r="L45" s="33" t="s">
        <v>77</v>
      </c>
      <c r="M45" s="33" t="s">
        <v>143</v>
      </c>
      <c r="N45" s="77">
        <v>2386.89</v>
      </c>
      <c r="O45" s="78">
        <f>IF(DJornada[[#This Row],[Salário]]="","",DJornada[[#This Row],[Salário]]/DJornada[[#This Row],[Horas Prevista no Mês]])</f>
        <v>12.916071428571417</v>
      </c>
      <c r="P45" s="37" t="str">
        <f>IF(DJornada[[#This Row],[Data Prevista]]="","",TEXT(DJornada[[#This Row],[Data Prevista]],"mm/aaaa"))</f>
        <v>02/2025</v>
      </c>
    </row>
    <row r="46" spans="2:16" x14ac:dyDescent="0.25">
      <c r="B46" s="33">
        <v>3</v>
      </c>
      <c r="C46" s="39" t="str">
        <f>IF(DJornada[[#This Row],[Matricula]]="","",VLOOKUP(DJornada[[#This Row],[Matricula]],Cadastros!$P:$Q,2,0))</f>
        <v>Funcionario 3</v>
      </c>
      <c r="D46" s="22" t="s">
        <v>132</v>
      </c>
      <c r="E46" s="33">
        <v>21</v>
      </c>
      <c r="F46" s="42">
        <v>0.36666666666666697</v>
      </c>
      <c r="G46" s="37">
        <f>IFERROR(IF(DJornada[[#This Row],[Dias Úteis]]="","",DJornada[[#This Row],[Dias Úteis]]*DJornada[[#This Row],[Carga Horária]]*24),"")</f>
        <v>184.80000000000015</v>
      </c>
      <c r="H46" s="33" t="s">
        <v>18</v>
      </c>
      <c r="I46" s="33" t="s">
        <v>104</v>
      </c>
      <c r="J46" s="33" t="s">
        <v>114</v>
      </c>
      <c r="K46" s="33" t="s">
        <v>7</v>
      </c>
      <c r="L46" s="33" t="s">
        <v>77</v>
      </c>
      <c r="M46" s="33" t="s">
        <v>1</v>
      </c>
      <c r="N46" s="77">
        <v>11536.99</v>
      </c>
      <c r="O46" s="78">
        <f>IF(DJornada[[#This Row],[Salário]]="","",DJornada[[#This Row],[Salário]]/DJornada[[#This Row],[Horas Prevista no Mês]])</f>
        <v>62.429599567099515</v>
      </c>
      <c r="P46" s="37" t="str">
        <f>IF(DJornada[[#This Row],[Data Prevista]]="","",TEXT(DJornada[[#This Row],[Data Prevista]],"mm/aaaa"))</f>
        <v>02/2025</v>
      </c>
    </row>
    <row r="47" spans="2:16" x14ac:dyDescent="0.25">
      <c r="B47" s="33">
        <v>4</v>
      </c>
      <c r="C47" s="39" t="str">
        <f>IF(DJornada[[#This Row],[Matricula]]="","",VLOOKUP(DJornada[[#This Row],[Matricula]],Cadastros!$P:$Q,2,0))</f>
        <v>Funcionario 4</v>
      </c>
      <c r="D47" s="22" t="s">
        <v>132</v>
      </c>
      <c r="E47" s="33">
        <v>21</v>
      </c>
      <c r="F47" s="43">
        <v>0.36666666666666697</v>
      </c>
      <c r="G47" s="37">
        <f>IFERROR(IF(DJornada[[#This Row],[Dias Úteis]]="","",DJornada[[#This Row],[Dias Úteis]]*DJornada[[#This Row],[Carga Horária]]*24),"")</f>
        <v>184.80000000000015</v>
      </c>
      <c r="H47" s="33" t="s">
        <v>18</v>
      </c>
      <c r="I47" s="33" t="s">
        <v>110</v>
      </c>
      <c r="J47" s="33" t="s">
        <v>114</v>
      </c>
      <c r="K47" s="33" t="s">
        <v>11</v>
      </c>
      <c r="L47" s="33" t="s">
        <v>78</v>
      </c>
      <c r="M47" s="33" t="s">
        <v>1</v>
      </c>
      <c r="N47" s="77">
        <v>8338.2999999999993</v>
      </c>
      <c r="O47" s="78">
        <f>IF(DJornada[[#This Row],[Salário]]="","",DJornada[[#This Row],[Salário]]/DJornada[[#This Row],[Horas Prevista no Mês]])</f>
        <v>45.120670995670956</v>
      </c>
      <c r="P47" s="37" t="str">
        <f>IF(DJornada[[#This Row],[Data Prevista]]="","",TEXT(DJornada[[#This Row],[Data Prevista]],"mm/aaaa"))</f>
        <v>02/2025</v>
      </c>
    </row>
    <row r="48" spans="2:16" x14ac:dyDescent="0.25">
      <c r="B48" s="33">
        <v>5</v>
      </c>
      <c r="C48" s="39" t="str">
        <f>IF(DJornada[[#This Row],[Matricula]]="","",VLOOKUP(DJornada[[#This Row],[Matricula]],Cadastros!$P:$Q,2,0))</f>
        <v>Funcionario 5</v>
      </c>
      <c r="D48" s="22" t="s">
        <v>132</v>
      </c>
      <c r="E48" s="33">
        <v>21</v>
      </c>
      <c r="F48" s="42">
        <v>0.36666666666666697</v>
      </c>
      <c r="G48" s="37">
        <f>IFERROR(IF(DJornada[[#This Row],[Dias Úteis]]="","",DJornada[[#This Row],[Dias Úteis]]*DJornada[[#This Row],[Carga Horária]]*24),"")</f>
        <v>184.80000000000015</v>
      </c>
      <c r="H48" s="33" t="s">
        <v>17</v>
      </c>
      <c r="I48" s="33" t="s">
        <v>101</v>
      </c>
      <c r="J48" s="33" t="s">
        <v>124</v>
      </c>
      <c r="K48" s="33" t="s">
        <v>9</v>
      </c>
      <c r="L48" s="33" t="s">
        <v>77</v>
      </c>
      <c r="M48" s="33" t="s">
        <v>0</v>
      </c>
      <c r="N48" s="77">
        <v>9163.98</v>
      </c>
      <c r="O48" s="78">
        <f>IF(DJornada[[#This Row],[Salário]]="","",DJornada[[#This Row],[Salário]]/DJornada[[#This Row],[Horas Prevista no Mês]])</f>
        <v>49.588636363636319</v>
      </c>
      <c r="P48" s="37" t="str">
        <f>IF(DJornada[[#This Row],[Data Prevista]]="","",TEXT(DJornada[[#This Row],[Data Prevista]],"mm/aaaa"))</f>
        <v>02/2025</v>
      </c>
    </row>
    <row r="49" spans="2:16" x14ac:dyDescent="0.25">
      <c r="B49" s="33">
        <v>6</v>
      </c>
      <c r="C49" s="39" t="str">
        <f>IF(DJornada[[#This Row],[Matricula]]="","",VLOOKUP(DJornada[[#This Row],[Matricula]],Cadastros!$P:$Q,2,0))</f>
        <v>Funcionario 6</v>
      </c>
      <c r="D49" s="22" t="s">
        <v>132</v>
      </c>
      <c r="E49" s="33">
        <v>21</v>
      </c>
      <c r="F49" s="43">
        <v>0.36666666666666697</v>
      </c>
      <c r="G49" s="37">
        <f>IFERROR(IF(DJornada[[#This Row],[Dias Úteis]]="","",DJornada[[#This Row],[Dias Úteis]]*DJornada[[#This Row],[Carga Horária]]*24),"")</f>
        <v>184.80000000000015</v>
      </c>
      <c r="H49" s="33" t="s">
        <v>18</v>
      </c>
      <c r="I49" s="33" t="s">
        <v>106</v>
      </c>
      <c r="J49" s="33" t="s">
        <v>127</v>
      </c>
      <c r="K49" s="33" t="s">
        <v>8</v>
      </c>
      <c r="L49" s="33" t="s">
        <v>78</v>
      </c>
      <c r="M49" s="33" t="s">
        <v>143</v>
      </c>
      <c r="N49" s="77">
        <v>7979.69</v>
      </c>
      <c r="O49" s="78">
        <f>IF(DJornada[[#This Row],[Salário]]="","",DJornada[[#This Row],[Salário]]/DJornada[[#This Row],[Horas Prevista no Mês]])</f>
        <v>43.180140692640656</v>
      </c>
      <c r="P49" s="37" t="str">
        <f>IF(DJornada[[#This Row],[Data Prevista]]="","",TEXT(DJornada[[#This Row],[Data Prevista]],"mm/aaaa"))</f>
        <v>02/2025</v>
      </c>
    </row>
    <row r="50" spans="2:16" x14ac:dyDescent="0.25">
      <c r="B50" s="33">
        <v>7</v>
      </c>
      <c r="C50" s="39" t="str">
        <f>IF(DJornada[[#This Row],[Matricula]]="","",VLOOKUP(DJornada[[#This Row],[Matricula]],Cadastros!$P:$Q,2,0))</f>
        <v>Funcionario 7</v>
      </c>
      <c r="D50" s="22" t="s">
        <v>132</v>
      </c>
      <c r="E50" s="33">
        <v>21</v>
      </c>
      <c r="F50" s="42">
        <v>0.36666666666666697</v>
      </c>
      <c r="G50" s="37">
        <f>IFERROR(IF(DJornada[[#This Row],[Dias Úteis]]="","",DJornada[[#This Row],[Dias Úteis]]*DJornada[[#This Row],[Carga Horária]]*24),"")</f>
        <v>184.80000000000015</v>
      </c>
      <c r="H50" s="33" t="s">
        <v>18</v>
      </c>
      <c r="I50" s="33" t="s">
        <v>106</v>
      </c>
      <c r="J50" s="33" t="s">
        <v>130</v>
      </c>
      <c r="K50" s="33" t="s">
        <v>9</v>
      </c>
      <c r="L50" s="33" t="s">
        <v>77</v>
      </c>
      <c r="M50" s="33" t="s">
        <v>0</v>
      </c>
      <c r="N50" s="77">
        <v>4704.74</v>
      </c>
      <c r="O50" s="78">
        <f>IF(DJornada[[#This Row],[Salário]]="","",DJornada[[#This Row],[Salário]]/DJornada[[#This Row],[Horas Prevista no Mês]])</f>
        <v>25.45854978354976</v>
      </c>
      <c r="P50" s="37" t="str">
        <f>IF(DJornada[[#This Row],[Data Prevista]]="","",TEXT(DJornada[[#This Row],[Data Prevista]],"mm/aaaa"))</f>
        <v>02/2025</v>
      </c>
    </row>
    <row r="51" spans="2:16" x14ac:dyDescent="0.25">
      <c r="B51" s="33">
        <v>8</v>
      </c>
      <c r="C51" s="39" t="str">
        <f>IF(DJornada[[#This Row],[Matricula]]="","",VLOOKUP(DJornada[[#This Row],[Matricula]],Cadastros!$P:$Q,2,0))</f>
        <v>Funcionario 8</v>
      </c>
      <c r="D51" s="22" t="s">
        <v>132</v>
      </c>
      <c r="E51" s="33">
        <v>21</v>
      </c>
      <c r="F51" s="43">
        <v>0.36666666666666697</v>
      </c>
      <c r="G51" s="37">
        <f>IFERROR(IF(DJornada[[#This Row],[Dias Úteis]]="","",DJornada[[#This Row],[Dias Úteis]]*DJornada[[#This Row],[Carga Horária]]*24),"")</f>
        <v>184.80000000000015</v>
      </c>
      <c r="H51" s="33" t="s">
        <v>18</v>
      </c>
      <c r="I51" s="33" t="s">
        <v>96</v>
      </c>
      <c r="J51" s="33" t="s">
        <v>130</v>
      </c>
      <c r="K51" s="33" t="s">
        <v>9</v>
      </c>
      <c r="L51" s="33" t="s">
        <v>78</v>
      </c>
      <c r="M51" s="33" t="s">
        <v>143</v>
      </c>
      <c r="N51" s="77">
        <v>8818.93</v>
      </c>
      <c r="O51" s="78">
        <f>IF(DJornada[[#This Row],[Salário]]="","",DJornada[[#This Row],[Salário]]/DJornada[[#This Row],[Horas Prevista no Mês]])</f>
        <v>47.721482683982643</v>
      </c>
      <c r="P51" s="37" t="str">
        <f>IF(DJornada[[#This Row],[Data Prevista]]="","",TEXT(DJornada[[#This Row],[Data Prevista]],"mm/aaaa"))</f>
        <v>02/2025</v>
      </c>
    </row>
    <row r="52" spans="2:16" x14ac:dyDescent="0.25">
      <c r="B52" s="33">
        <v>9</v>
      </c>
      <c r="C52" s="39" t="str">
        <f>IF(DJornada[[#This Row],[Matricula]]="","",VLOOKUP(DJornada[[#This Row],[Matricula]],Cadastros!$P:$Q,2,0))</f>
        <v>Funcionario 9</v>
      </c>
      <c r="D52" s="22" t="s">
        <v>132</v>
      </c>
      <c r="E52" s="33">
        <v>21</v>
      </c>
      <c r="F52" s="42">
        <v>0.36666666666666697</v>
      </c>
      <c r="G52" s="37">
        <f>IFERROR(IF(DJornada[[#This Row],[Dias Úteis]]="","",DJornada[[#This Row],[Dias Úteis]]*DJornada[[#This Row],[Carga Horária]]*24),"")</f>
        <v>184.80000000000015</v>
      </c>
      <c r="H52" s="33" t="s">
        <v>16</v>
      </c>
      <c r="I52" s="33" t="s">
        <v>103</v>
      </c>
      <c r="J52" s="33" t="s">
        <v>114</v>
      </c>
      <c r="K52" s="33" t="s">
        <v>10</v>
      </c>
      <c r="L52" s="33" t="s">
        <v>77</v>
      </c>
      <c r="M52" s="33" t="s">
        <v>0</v>
      </c>
      <c r="N52" s="77">
        <v>1920.05</v>
      </c>
      <c r="O52" s="78">
        <f>IF(DJornada[[#This Row],[Salário]]="","",DJornada[[#This Row],[Salário]]/DJornada[[#This Row],[Horas Prevista no Mês]])</f>
        <v>10.389880952380944</v>
      </c>
      <c r="P52" s="37" t="str">
        <f>IF(DJornada[[#This Row],[Data Prevista]]="","",TEXT(DJornada[[#This Row],[Data Prevista]],"mm/aaaa"))</f>
        <v>02/2025</v>
      </c>
    </row>
    <row r="53" spans="2:16" x14ac:dyDescent="0.25">
      <c r="B53" s="33">
        <v>10</v>
      </c>
      <c r="C53" s="39" t="str">
        <f>IF(DJornada[[#This Row],[Matricula]]="","",VLOOKUP(DJornada[[#This Row],[Matricula]],Cadastros!$P:$Q,2,0))</f>
        <v>Funcionario 10</v>
      </c>
      <c r="D53" s="22" t="s">
        <v>132</v>
      </c>
      <c r="E53" s="33">
        <v>21</v>
      </c>
      <c r="F53" s="43">
        <v>0.36666666666666697</v>
      </c>
      <c r="G53" s="37">
        <f>IFERROR(IF(DJornada[[#This Row],[Dias Úteis]]="","",DJornada[[#This Row],[Dias Úteis]]*DJornada[[#This Row],[Carga Horária]]*24),"")</f>
        <v>184.80000000000015</v>
      </c>
      <c r="H53" s="33" t="s">
        <v>18</v>
      </c>
      <c r="I53" s="33" t="s">
        <v>101</v>
      </c>
      <c r="J53" s="33" t="s">
        <v>113</v>
      </c>
      <c r="K53" s="33" t="s">
        <v>7</v>
      </c>
      <c r="L53" s="33" t="s">
        <v>77</v>
      </c>
      <c r="M53" s="33" t="s">
        <v>143</v>
      </c>
      <c r="N53" s="77">
        <v>9528.84</v>
      </c>
      <c r="O53" s="78">
        <f>IF(DJornada[[#This Row],[Salário]]="","",DJornada[[#This Row],[Salário]]/DJornada[[#This Row],[Horas Prevista no Mês]])</f>
        <v>51.562987012986973</v>
      </c>
      <c r="P53" s="37" t="str">
        <f>IF(DJornada[[#This Row],[Data Prevista]]="","",TEXT(DJornada[[#This Row],[Data Prevista]],"mm/aaaa"))</f>
        <v>02/2025</v>
      </c>
    </row>
    <row r="54" spans="2:16" x14ac:dyDescent="0.25">
      <c r="B54" s="33">
        <v>11</v>
      </c>
      <c r="C54" s="39" t="str">
        <f>IF(DJornada[[#This Row],[Matricula]]="","",VLOOKUP(DJornada[[#This Row],[Matricula]],Cadastros!$P:$Q,2,0))</f>
        <v>Funcionario 11</v>
      </c>
      <c r="D54" s="22" t="s">
        <v>132</v>
      </c>
      <c r="E54" s="33">
        <v>21</v>
      </c>
      <c r="F54" s="42">
        <v>0.36666666666666697</v>
      </c>
      <c r="G54" s="37">
        <f>IFERROR(IF(DJornada[[#This Row],[Dias Úteis]]="","",DJornada[[#This Row],[Dias Úteis]]*DJornada[[#This Row],[Carga Horária]]*24),"")</f>
        <v>184.80000000000015</v>
      </c>
      <c r="H54" s="33" t="s">
        <v>17</v>
      </c>
      <c r="I54" s="33" t="s">
        <v>106</v>
      </c>
      <c r="J54" s="33" t="s">
        <v>129</v>
      </c>
      <c r="K54" s="33" t="s">
        <v>10</v>
      </c>
      <c r="L54" s="33" t="s">
        <v>77</v>
      </c>
      <c r="M54" s="33" t="s">
        <v>0</v>
      </c>
      <c r="N54" s="77">
        <v>11848.54</v>
      </c>
      <c r="O54" s="78">
        <f>IF(DJornada[[#This Row],[Salário]]="","",DJornada[[#This Row],[Salário]]/DJornada[[#This Row],[Horas Prevista no Mês]])</f>
        <v>64.115476190476144</v>
      </c>
      <c r="P54" s="37" t="str">
        <f>IF(DJornada[[#This Row],[Data Prevista]]="","",TEXT(DJornada[[#This Row],[Data Prevista]],"mm/aaaa"))</f>
        <v>02/2025</v>
      </c>
    </row>
    <row r="55" spans="2:16" x14ac:dyDescent="0.25">
      <c r="B55" s="33">
        <v>12</v>
      </c>
      <c r="C55" s="39" t="str">
        <f>IF(DJornada[[#This Row],[Matricula]]="","",VLOOKUP(DJornada[[#This Row],[Matricula]],Cadastros!$P:$Q,2,0))</f>
        <v>Funcionario 12</v>
      </c>
      <c r="D55" s="22" t="s">
        <v>132</v>
      </c>
      <c r="E55" s="33">
        <v>21</v>
      </c>
      <c r="F55" s="43">
        <v>0.36666666666666697</v>
      </c>
      <c r="G55" s="37">
        <f>IFERROR(IF(DJornada[[#This Row],[Dias Úteis]]="","",DJornada[[#This Row],[Dias Úteis]]*DJornada[[#This Row],[Carga Horária]]*24),"")</f>
        <v>184.80000000000015</v>
      </c>
      <c r="H55" s="33" t="s">
        <v>17</v>
      </c>
      <c r="I55" s="33" t="s">
        <v>103</v>
      </c>
      <c r="J55" s="33" t="s">
        <v>115</v>
      </c>
      <c r="K55" s="33" t="s">
        <v>11</v>
      </c>
      <c r="L55" s="33" t="s">
        <v>77</v>
      </c>
      <c r="M55" s="33" t="s">
        <v>0</v>
      </c>
      <c r="N55" s="77">
        <v>3829.75</v>
      </c>
      <c r="O55" s="78">
        <f>IF(DJornada[[#This Row],[Salário]]="","",DJornada[[#This Row],[Salário]]/DJornada[[#This Row],[Horas Prevista no Mês]])</f>
        <v>20.723755411255393</v>
      </c>
      <c r="P55" s="37" t="str">
        <f>IF(DJornada[[#This Row],[Data Prevista]]="","",TEXT(DJornada[[#This Row],[Data Prevista]],"mm/aaaa"))</f>
        <v>02/2025</v>
      </c>
    </row>
    <row r="56" spans="2:16" x14ac:dyDescent="0.25">
      <c r="B56" s="33">
        <v>13</v>
      </c>
      <c r="C56" s="39" t="str">
        <f>IF(DJornada[[#This Row],[Matricula]]="","",VLOOKUP(DJornada[[#This Row],[Matricula]],Cadastros!$P:$Q,2,0))</f>
        <v>Funcionario 13</v>
      </c>
      <c r="D56" s="22" t="s">
        <v>132</v>
      </c>
      <c r="E56" s="33">
        <v>21</v>
      </c>
      <c r="F56" s="42">
        <v>0.36666666666666697</v>
      </c>
      <c r="G56" s="37">
        <f>IFERROR(IF(DJornada[[#This Row],[Dias Úteis]]="","",DJornada[[#This Row],[Dias Úteis]]*DJornada[[#This Row],[Carga Horária]]*24),"")</f>
        <v>184.80000000000015</v>
      </c>
      <c r="H56" s="33" t="s">
        <v>17</v>
      </c>
      <c r="I56" s="33" t="s">
        <v>97</v>
      </c>
      <c r="J56" s="33" t="s">
        <v>125</v>
      </c>
      <c r="K56" s="33" t="s">
        <v>11</v>
      </c>
      <c r="L56" s="33" t="s">
        <v>77</v>
      </c>
      <c r="M56" s="33" t="s">
        <v>1</v>
      </c>
      <c r="N56" s="77">
        <v>9020.1200000000008</v>
      </c>
      <c r="O56" s="78">
        <f>IF(DJornada[[#This Row],[Salário]]="","",DJornada[[#This Row],[Salário]]/DJornada[[#This Row],[Horas Prevista no Mês]])</f>
        <v>48.810173160173122</v>
      </c>
      <c r="P56" s="37" t="str">
        <f>IF(DJornada[[#This Row],[Data Prevista]]="","",TEXT(DJornada[[#This Row],[Data Prevista]],"mm/aaaa"))</f>
        <v>02/2025</v>
      </c>
    </row>
    <row r="57" spans="2:16" x14ac:dyDescent="0.25">
      <c r="B57" s="33">
        <v>14</v>
      </c>
      <c r="C57" s="39" t="str">
        <f>IF(DJornada[[#This Row],[Matricula]]="","",VLOOKUP(DJornada[[#This Row],[Matricula]],Cadastros!$P:$Q,2,0))</f>
        <v>Funcionario 14</v>
      </c>
      <c r="D57" s="22" t="s">
        <v>132</v>
      </c>
      <c r="E57" s="33">
        <v>21</v>
      </c>
      <c r="F57" s="43">
        <v>0.36666666666666697</v>
      </c>
      <c r="G57" s="37">
        <f>IFERROR(IF(DJornada[[#This Row],[Dias Úteis]]="","",DJornada[[#This Row],[Dias Úteis]]*DJornada[[#This Row],[Carga Horária]]*24),"")</f>
        <v>184.80000000000015</v>
      </c>
      <c r="H57" s="33" t="s">
        <v>17</v>
      </c>
      <c r="I57" s="33" t="s">
        <v>97</v>
      </c>
      <c r="J57" s="33" t="s">
        <v>116</v>
      </c>
      <c r="K57" s="33" t="s">
        <v>9</v>
      </c>
      <c r="L57" s="33" t="s">
        <v>77</v>
      </c>
      <c r="M57" s="33" t="s">
        <v>143</v>
      </c>
      <c r="N57" s="77">
        <v>8565.8799999999992</v>
      </c>
      <c r="O57" s="78">
        <f>IF(DJornada[[#This Row],[Salário]]="","",DJornada[[#This Row],[Salário]]/DJornada[[#This Row],[Horas Prevista no Mês]])</f>
        <v>46.352164502164456</v>
      </c>
      <c r="P57" s="37" t="str">
        <f>IF(DJornada[[#This Row],[Data Prevista]]="","",TEXT(DJornada[[#This Row],[Data Prevista]],"mm/aaaa"))</f>
        <v>02/2025</v>
      </c>
    </row>
    <row r="58" spans="2:16" x14ac:dyDescent="0.25">
      <c r="B58" s="33">
        <v>15</v>
      </c>
      <c r="C58" s="39" t="str">
        <f>IF(DJornada[[#This Row],[Matricula]]="","",VLOOKUP(DJornada[[#This Row],[Matricula]],Cadastros!$P:$Q,2,0))</f>
        <v>Funcionario 15</v>
      </c>
      <c r="D58" s="22" t="s">
        <v>132</v>
      </c>
      <c r="E58" s="33">
        <v>21</v>
      </c>
      <c r="F58" s="42">
        <v>0.36666666666666697</v>
      </c>
      <c r="G58" s="37">
        <f>IFERROR(IF(DJornada[[#This Row],[Dias Úteis]]="","",DJornada[[#This Row],[Dias Úteis]]*DJornada[[#This Row],[Carga Horária]]*24),"")</f>
        <v>184.80000000000015</v>
      </c>
      <c r="H58" s="33" t="s">
        <v>18</v>
      </c>
      <c r="I58" s="33" t="s">
        <v>104</v>
      </c>
      <c r="J58" s="33" t="s">
        <v>111</v>
      </c>
      <c r="K58" s="33" t="s">
        <v>9</v>
      </c>
      <c r="L58" s="33" t="s">
        <v>76</v>
      </c>
      <c r="M58" s="33" t="s">
        <v>0</v>
      </c>
      <c r="N58" s="77">
        <v>11355.98</v>
      </c>
      <c r="O58" s="78">
        <f>IF(DJornada[[#This Row],[Salário]]="","",DJornada[[#This Row],[Salário]]/DJornada[[#This Row],[Horas Prevista no Mês]])</f>
        <v>61.450108225108174</v>
      </c>
      <c r="P58" s="37" t="str">
        <f>IF(DJornada[[#This Row],[Data Prevista]]="","",TEXT(DJornada[[#This Row],[Data Prevista]],"mm/aaaa"))</f>
        <v>02/2025</v>
      </c>
    </row>
    <row r="59" spans="2:16" x14ac:dyDescent="0.25">
      <c r="B59" s="33">
        <v>16</v>
      </c>
      <c r="C59" s="39" t="str">
        <f>IF(DJornada[[#This Row],[Matricula]]="","",VLOOKUP(DJornada[[#This Row],[Matricula]],Cadastros!$P:$Q,2,0))</f>
        <v>Funcionario 16</v>
      </c>
      <c r="D59" s="22" t="s">
        <v>132</v>
      </c>
      <c r="E59" s="33">
        <v>21</v>
      </c>
      <c r="F59" s="43">
        <v>0.36666666666666697</v>
      </c>
      <c r="G59" s="37">
        <f>IFERROR(IF(DJornada[[#This Row],[Dias Úteis]]="","",DJornada[[#This Row],[Dias Úteis]]*DJornada[[#This Row],[Carga Horária]]*24),"")</f>
        <v>184.80000000000015</v>
      </c>
      <c r="H59" s="33" t="s">
        <v>17</v>
      </c>
      <c r="I59" s="33" t="s">
        <v>106</v>
      </c>
      <c r="J59" s="33" t="s">
        <v>113</v>
      </c>
      <c r="K59" s="33" t="s">
        <v>8</v>
      </c>
      <c r="L59" s="33" t="s">
        <v>77</v>
      </c>
      <c r="M59" s="33" t="s">
        <v>0</v>
      </c>
      <c r="N59" s="77">
        <v>4897.1099999999997</v>
      </c>
      <c r="O59" s="78">
        <f>IF(DJornada[[#This Row],[Salário]]="","",DJornada[[#This Row],[Salário]]/DJornada[[#This Row],[Horas Prevista no Mês]])</f>
        <v>26.499512987012963</v>
      </c>
      <c r="P59" s="37" t="str">
        <f>IF(DJornada[[#This Row],[Data Prevista]]="","",TEXT(DJornada[[#This Row],[Data Prevista]],"mm/aaaa"))</f>
        <v>02/2025</v>
      </c>
    </row>
    <row r="60" spans="2:16" x14ac:dyDescent="0.25">
      <c r="B60" s="33">
        <v>17</v>
      </c>
      <c r="C60" s="39" t="str">
        <f>IF(DJornada[[#This Row],[Matricula]]="","",VLOOKUP(DJornada[[#This Row],[Matricula]],Cadastros!$P:$Q,2,0))</f>
        <v>Funcionario 17</v>
      </c>
      <c r="D60" s="22" t="s">
        <v>132</v>
      </c>
      <c r="E60" s="33">
        <v>21</v>
      </c>
      <c r="F60" s="42">
        <v>0.36666666666666697</v>
      </c>
      <c r="G60" s="37">
        <f>IFERROR(IF(DJornada[[#This Row],[Dias Úteis]]="","",DJornada[[#This Row],[Dias Úteis]]*DJornada[[#This Row],[Carga Horária]]*24),"")</f>
        <v>184.80000000000015</v>
      </c>
      <c r="H60" s="33" t="s">
        <v>17</v>
      </c>
      <c r="I60" s="33" t="s">
        <v>97</v>
      </c>
      <c r="J60" s="33" t="s">
        <v>118</v>
      </c>
      <c r="K60" s="33" t="s">
        <v>8</v>
      </c>
      <c r="L60" s="33" t="s">
        <v>77</v>
      </c>
      <c r="M60" s="33" t="s">
        <v>0</v>
      </c>
      <c r="N60" s="77">
        <v>4397.99</v>
      </c>
      <c r="O60" s="78">
        <f>IF(DJornada[[#This Row],[Salário]]="","",DJornada[[#This Row],[Salário]]/DJornada[[#This Row],[Horas Prevista no Mês]])</f>
        <v>23.798647186147164</v>
      </c>
      <c r="P60" s="37" t="str">
        <f>IF(DJornada[[#This Row],[Data Prevista]]="","",TEXT(DJornada[[#This Row],[Data Prevista]],"mm/aaaa"))</f>
        <v>02/2025</v>
      </c>
    </row>
    <row r="61" spans="2:16" x14ac:dyDescent="0.25">
      <c r="B61" s="33">
        <v>18</v>
      </c>
      <c r="C61" s="39" t="str">
        <f>IF(DJornada[[#This Row],[Matricula]]="","",VLOOKUP(DJornada[[#This Row],[Matricula]],Cadastros!$P:$Q,2,0))</f>
        <v>Funcionario 18</v>
      </c>
      <c r="D61" s="22" t="s">
        <v>132</v>
      </c>
      <c r="E61" s="33">
        <v>21</v>
      </c>
      <c r="F61" s="43">
        <v>0.36666666666666697</v>
      </c>
      <c r="G61" s="37">
        <f>IFERROR(IF(DJornada[[#This Row],[Dias Úteis]]="","",DJornada[[#This Row],[Dias Úteis]]*DJornada[[#This Row],[Carga Horária]]*24),"")</f>
        <v>184.80000000000015</v>
      </c>
      <c r="H61" s="33" t="s">
        <v>18</v>
      </c>
      <c r="I61" s="33" t="s">
        <v>98</v>
      </c>
      <c r="J61" s="33" t="s">
        <v>121</v>
      </c>
      <c r="K61" s="33" t="s">
        <v>9</v>
      </c>
      <c r="L61" s="33" t="s">
        <v>76</v>
      </c>
      <c r="M61" s="33" t="s">
        <v>0</v>
      </c>
      <c r="N61" s="77">
        <v>10393.16</v>
      </c>
      <c r="O61" s="78">
        <f>IF(DJornada[[#This Row],[Salário]]="","",DJornada[[#This Row],[Salário]]/DJornada[[#This Row],[Horas Prevista no Mês]])</f>
        <v>56.240043290043239</v>
      </c>
      <c r="P61" s="37" t="str">
        <f>IF(DJornada[[#This Row],[Data Prevista]]="","",TEXT(DJornada[[#This Row],[Data Prevista]],"mm/aaaa"))</f>
        <v>02/2025</v>
      </c>
    </row>
    <row r="62" spans="2:16" x14ac:dyDescent="0.25">
      <c r="B62" s="33">
        <v>19</v>
      </c>
      <c r="C62" s="39" t="str">
        <f>IF(DJornada[[#This Row],[Matricula]]="","",VLOOKUP(DJornada[[#This Row],[Matricula]],Cadastros!$P:$Q,2,0))</f>
        <v>Funcionario 19</v>
      </c>
      <c r="D62" s="22" t="s">
        <v>132</v>
      </c>
      <c r="E62" s="33">
        <v>21</v>
      </c>
      <c r="F62" s="42">
        <v>0.36666666666666697</v>
      </c>
      <c r="G62" s="37">
        <f>IFERROR(IF(DJornada[[#This Row],[Dias Úteis]]="","",DJornada[[#This Row],[Dias Úteis]]*DJornada[[#This Row],[Carga Horária]]*24),"")</f>
        <v>184.80000000000015</v>
      </c>
      <c r="H62" s="33" t="s">
        <v>16</v>
      </c>
      <c r="I62" s="33" t="s">
        <v>97</v>
      </c>
      <c r="J62" s="33" t="s">
        <v>120</v>
      </c>
      <c r="K62" s="33" t="s">
        <v>10</v>
      </c>
      <c r="L62" s="33" t="s">
        <v>76</v>
      </c>
      <c r="M62" s="33" t="s">
        <v>0</v>
      </c>
      <c r="N62" s="77">
        <v>3072.39</v>
      </c>
      <c r="O62" s="78">
        <f>IF(DJornada[[#This Row],[Salário]]="","",DJornada[[#This Row],[Salário]]/DJornada[[#This Row],[Horas Prevista no Mês]])</f>
        <v>16.625487012986998</v>
      </c>
      <c r="P62" s="37" t="str">
        <f>IF(DJornada[[#This Row],[Data Prevista]]="","",TEXT(DJornada[[#This Row],[Data Prevista]],"mm/aaaa"))</f>
        <v>02/2025</v>
      </c>
    </row>
    <row r="63" spans="2:16" x14ac:dyDescent="0.25">
      <c r="B63" s="33">
        <v>20</v>
      </c>
      <c r="C63" s="39" t="str">
        <f>IF(DJornada[[#This Row],[Matricula]]="","",VLOOKUP(DJornada[[#This Row],[Matricula]],Cadastros!$P:$Q,2,0))</f>
        <v>Funcionario 20</v>
      </c>
      <c r="D63" s="22" t="s">
        <v>132</v>
      </c>
      <c r="E63" s="33">
        <v>21</v>
      </c>
      <c r="F63" s="43">
        <v>0.36666666666666697</v>
      </c>
      <c r="G63" s="37">
        <f>IFERROR(IF(DJornada[[#This Row],[Dias Úteis]]="","",DJornada[[#This Row],[Dias Úteis]]*DJornada[[#This Row],[Carga Horária]]*24),"")</f>
        <v>184.80000000000015</v>
      </c>
      <c r="H63" s="33" t="s">
        <v>18</v>
      </c>
      <c r="I63" s="33" t="s">
        <v>106</v>
      </c>
      <c r="J63" s="33" t="s">
        <v>117</v>
      </c>
      <c r="K63" s="33" t="s">
        <v>11</v>
      </c>
      <c r="L63" s="33" t="s">
        <v>78</v>
      </c>
      <c r="M63" s="33" t="s">
        <v>0</v>
      </c>
      <c r="N63" s="77">
        <v>3242.18</v>
      </c>
      <c r="O63" s="78">
        <f>IF(DJornada[[#This Row],[Salário]]="","",DJornada[[#This Row],[Salário]]/DJornada[[#This Row],[Horas Prevista no Mês]])</f>
        <v>17.544264069264052</v>
      </c>
      <c r="P63" s="37" t="str">
        <f>IF(DJornada[[#This Row],[Data Prevista]]="","",TEXT(DJornada[[#This Row],[Data Prevista]],"mm/aaaa"))</f>
        <v>02/2025</v>
      </c>
    </row>
    <row r="64" spans="2:16" x14ac:dyDescent="0.25">
      <c r="B64" s="33">
        <v>21</v>
      </c>
      <c r="C64" s="39" t="str">
        <f>IF(DJornada[[#This Row],[Matricula]]="","",VLOOKUP(DJornada[[#This Row],[Matricula]],Cadastros!$P:$Q,2,0))</f>
        <v>Funcionario 21</v>
      </c>
      <c r="D64" s="22" t="s">
        <v>132</v>
      </c>
      <c r="E64" s="33">
        <v>21</v>
      </c>
      <c r="F64" s="42">
        <v>0.36666666666666697</v>
      </c>
      <c r="G64" s="37">
        <f>IFERROR(IF(DJornada[[#This Row],[Dias Úteis]]="","",DJornada[[#This Row],[Dias Úteis]]*DJornada[[#This Row],[Carga Horária]]*24),"")</f>
        <v>184.80000000000015</v>
      </c>
      <c r="H64" s="33" t="s">
        <v>18</v>
      </c>
      <c r="I64" s="33" t="s">
        <v>104</v>
      </c>
      <c r="J64" s="33" t="s">
        <v>112</v>
      </c>
      <c r="K64" s="33" t="s">
        <v>11</v>
      </c>
      <c r="L64" s="33" t="s">
        <v>76</v>
      </c>
      <c r="M64" s="33" t="s">
        <v>143</v>
      </c>
      <c r="N64" s="77">
        <v>5143.16</v>
      </c>
      <c r="O64" s="78">
        <f>IF(DJornada[[#This Row],[Salário]]="","",DJornada[[#This Row],[Salário]]/DJornada[[#This Row],[Horas Prevista no Mês]])</f>
        <v>27.830952380952358</v>
      </c>
      <c r="P64" s="37" t="str">
        <f>IF(DJornada[[#This Row],[Data Prevista]]="","",TEXT(DJornada[[#This Row],[Data Prevista]],"mm/aaaa"))</f>
        <v>02/2025</v>
      </c>
    </row>
    <row r="65" spans="2:16" x14ac:dyDescent="0.25">
      <c r="B65" s="33">
        <v>22</v>
      </c>
      <c r="C65" s="39" t="str">
        <f>IF(DJornada[[#This Row],[Matricula]]="","",VLOOKUP(DJornada[[#This Row],[Matricula]],Cadastros!$P:$Q,2,0))</f>
        <v>Funcionario 22</v>
      </c>
      <c r="D65" s="22" t="s">
        <v>132</v>
      </c>
      <c r="E65" s="33">
        <v>21</v>
      </c>
      <c r="F65" s="43">
        <v>0.36666666666666697</v>
      </c>
      <c r="G65" s="37">
        <f>IFERROR(IF(DJornada[[#This Row],[Dias Úteis]]="","",DJornada[[#This Row],[Dias Úteis]]*DJornada[[#This Row],[Carga Horária]]*24),"")</f>
        <v>184.80000000000015</v>
      </c>
      <c r="H65" s="33" t="s">
        <v>18</v>
      </c>
      <c r="I65" s="33" t="s">
        <v>100</v>
      </c>
      <c r="J65" s="33" t="s">
        <v>115</v>
      </c>
      <c r="K65" s="33" t="s">
        <v>7</v>
      </c>
      <c r="L65" s="33" t="s">
        <v>77</v>
      </c>
      <c r="M65" s="33" t="s">
        <v>0</v>
      </c>
      <c r="N65" s="77">
        <v>6136.26</v>
      </c>
      <c r="O65" s="78">
        <f>IF(DJornada[[#This Row],[Salário]]="","",DJornada[[#This Row],[Salário]]/DJornada[[#This Row],[Horas Prevista no Mês]])</f>
        <v>33.204870129870102</v>
      </c>
      <c r="P65" s="37" t="str">
        <f>IF(DJornada[[#This Row],[Data Prevista]]="","",TEXT(DJornada[[#This Row],[Data Prevista]],"mm/aaaa"))</f>
        <v>02/2025</v>
      </c>
    </row>
    <row r="66" spans="2:16" x14ac:dyDescent="0.25">
      <c r="B66" s="33">
        <v>23</v>
      </c>
      <c r="C66" s="39" t="str">
        <f>IF(DJornada[[#This Row],[Matricula]]="","",VLOOKUP(DJornada[[#This Row],[Matricula]],Cadastros!$P:$Q,2,0))</f>
        <v>Funcionario 23</v>
      </c>
      <c r="D66" s="22" t="s">
        <v>132</v>
      </c>
      <c r="E66" s="33">
        <v>21</v>
      </c>
      <c r="F66" s="42">
        <v>0.36666666666666697</v>
      </c>
      <c r="G66" s="37">
        <f>IFERROR(IF(DJornada[[#This Row],[Dias Úteis]]="","",DJornada[[#This Row],[Dias Úteis]]*DJornada[[#This Row],[Carga Horária]]*24),"")</f>
        <v>184.80000000000015</v>
      </c>
      <c r="H66" s="33" t="s">
        <v>17</v>
      </c>
      <c r="I66" s="33" t="s">
        <v>101</v>
      </c>
      <c r="J66" s="33" t="s">
        <v>114</v>
      </c>
      <c r="K66" s="33" t="s">
        <v>9</v>
      </c>
      <c r="L66" s="33" t="s">
        <v>76</v>
      </c>
      <c r="M66" s="33" t="s">
        <v>143</v>
      </c>
      <c r="N66" s="77">
        <v>10522.22</v>
      </c>
      <c r="O66" s="78">
        <f>IF(DJornada[[#This Row],[Salário]]="","",DJornada[[#This Row],[Salário]]/DJornada[[#This Row],[Horas Prevista no Mês]])</f>
        <v>56.938419913419864</v>
      </c>
      <c r="P66" s="37" t="str">
        <f>IF(DJornada[[#This Row],[Data Prevista]]="","",TEXT(DJornada[[#This Row],[Data Prevista]],"mm/aaaa"))</f>
        <v>02/2025</v>
      </c>
    </row>
    <row r="67" spans="2:16" x14ac:dyDescent="0.25">
      <c r="B67" s="33">
        <v>24</v>
      </c>
      <c r="C67" s="39" t="str">
        <f>IF(DJornada[[#This Row],[Matricula]]="","",VLOOKUP(DJornada[[#This Row],[Matricula]],Cadastros!$P:$Q,2,0))</f>
        <v>Funcionario 24</v>
      </c>
      <c r="D67" s="22" t="s">
        <v>132</v>
      </c>
      <c r="E67" s="33">
        <v>21</v>
      </c>
      <c r="F67" s="43">
        <v>0.36666666666666697</v>
      </c>
      <c r="G67" s="37">
        <f>IFERROR(IF(DJornada[[#This Row],[Dias Úteis]]="","",DJornada[[#This Row],[Dias Úteis]]*DJornada[[#This Row],[Carga Horária]]*24),"")</f>
        <v>184.80000000000015</v>
      </c>
      <c r="H67" s="33" t="s">
        <v>18</v>
      </c>
      <c r="I67" s="33" t="s">
        <v>101</v>
      </c>
      <c r="J67" s="33" t="s">
        <v>121</v>
      </c>
      <c r="K67" s="33" t="s">
        <v>9</v>
      </c>
      <c r="L67" s="33" t="s">
        <v>77</v>
      </c>
      <c r="M67" s="33" t="s">
        <v>143</v>
      </c>
      <c r="N67" s="77">
        <v>2703.89</v>
      </c>
      <c r="O67" s="78">
        <f>IF(DJornada[[#This Row],[Salário]]="","",DJornada[[#This Row],[Salário]]/DJornada[[#This Row],[Horas Prevista no Mês]])</f>
        <v>14.631439393939381</v>
      </c>
      <c r="P67" s="37" t="str">
        <f>IF(DJornada[[#This Row],[Data Prevista]]="","",TEXT(DJornada[[#This Row],[Data Prevista]],"mm/aaaa"))</f>
        <v>02/2025</v>
      </c>
    </row>
    <row r="68" spans="2:16" x14ac:dyDescent="0.25">
      <c r="B68" s="33">
        <v>25</v>
      </c>
      <c r="C68" s="39" t="str">
        <f>IF(DJornada[[#This Row],[Matricula]]="","",VLOOKUP(DJornada[[#This Row],[Matricula]],Cadastros!$P:$Q,2,0))</f>
        <v>Funcionario 25</v>
      </c>
      <c r="D68" s="22" t="s">
        <v>132</v>
      </c>
      <c r="E68" s="33">
        <v>21</v>
      </c>
      <c r="F68" s="42">
        <v>0.36666666666666697</v>
      </c>
      <c r="G68" s="37">
        <f>IFERROR(IF(DJornada[[#This Row],[Dias Úteis]]="","",DJornada[[#This Row],[Dias Úteis]]*DJornada[[#This Row],[Carga Horária]]*24),"")</f>
        <v>184.80000000000015</v>
      </c>
      <c r="H68" s="33" t="s">
        <v>18</v>
      </c>
      <c r="I68" s="33" t="s">
        <v>100</v>
      </c>
      <c r="J68" s="33" t="s">
        <v>117</v>
      </c>
      <c r="K68" s="33" t="s">
        <v>11</v>
      </c>
      <c r="L68" s="33" t="s">
        <v>78</v>
      </c>
      <c r="M68" s="33" t="s">
        <v>143</v>
      </c>
      <c r="N68" s="77">
        <v>11517.84</v>
      </c>
      <c r="O68" s="78">
        <f>IF(DJornada[[#This Row],[Salário]]="","",DJornada[[#This Row],[Salário]]/DJornada[[#This Row],[Horas Prevista no Mês]])</f>
        <v>62.325974025973977</v>
      </c>
      <c r="P68" s="37" t="str">
        <f>IF(DJornada[[#This Row],[Data Prevista]]="","",TEXT(DJornada[[#This Row],[Data Prevista]],"mm/aaaa"))</f>
        <v>02/2025</v>
      </c>
    </row>
    <row r="69" spans="2:16" x14ac:dyDescent="0.25">
      <c r="B69" s="33">
        <v>26</v>
      </c>
      <c r="C69" s="39" t="str">
        <f>IF(DJornada[[#This Row],[Matricula]]="","",VLOOKUP(DJornada[[#This Row],[Matricula]],Cadastros!$P:$Q,2,0))</f>
        <v>Funcionario 26</v>
      </c>
      <c r="D69" s="22" t="s">
        <v>132</v>
      </c>
      <c r="E69" s="33">
        <v>21</v>
      </c>
      <c r="F69" s="43">
        <v>0.36666666666666697</v>
      </c>
      <c r="G69" s="37">
        <f>IFERROR(IF(DJornada[[#This Row],[Dias Úteis]]="","",DJornada[[#This Row],[Dias Úteis]]*DJornada[[#This Row],[Carga Horária]]*24),"")</f>
        <v>184.80000000000015</v>
      </c>
      <c r="H69" s="33" t="s">
        <v>17</v>
      </c>
      <c r="I69" s="33" t="s">
        <v>99</v>
      </c>
      <c r="J69" s="33" t="s">
        <v>117</v>
      </c>
      <c r="K69" s="33" t="s">
        <v>8</v>
      </c>
      <c r="L69" s="33" t="s">
        <v>78</v>
      </c>
      <c r="M69" s="33" t="s">
        <v>143</v>
      </c>
      <c r="N69" s="77">
        <v>4020.64</v>
      </c>
      <c r="O69" s="78">
        <f>IF(DJornada[[#This Row],[Salário]]="","",DJornada[[#This Row],[Salário]]/DJornada[[#This Row],[Horas Prevista no Mês]])</f>
        <v>21.756709956709937</v>
      </c>
      <c r="P69" s="37" t="str">
        <f>IF(DJornada[[#This Row],[Data Prevista]]="","",TEXT(DJornada[[#This Row],[Data Prevista]],"mm/aaaa"))</f>
        <v>02/2025</v>
      </c>
    </row>
    <row r="70" spans="2:16" x14ac:dyDescent="0.25">
      <c r="B70" s="33">
        <v>27</v>
      </c>
      <c r="C70" s="39" t="str">
        <f>IF(DJornada[[#This Row],[Matricula]]="","",VLOOKUP(DJornada[[#This Row],[Matricula]],Cadastros!$P:$Q,2,0))</f>
        <v>Funcionario 27</v>
      </c>
      <c r="D70" s="22" t="s">
        <v>132</v>
      </c>
      <c r="E70" s="33">
        <v>21</v>
      </c>
      <c r="F70" s="42">
        <v>0.36666666666666697</v>
      </c>
      <c r="G70" s="37">
        <f>IFERROR(IF(DJornada[[#This Row],[Dias Úteis]]="","",DJornada[[#This Row],[Dias Úteis]]*DJornada[[#This Row],[Carga Horária]]*24),"")</f>
        <v>184.80000000000015</v>
      </c>
      <c r="H70" s="33" t="s">
        <v>18</v>
      </c>
      <c r="I70" s="33" t="s">
        <v>96</v>
      </c>
      <c r="J70" s="33" t="s">
        <v>128</v>
      </c>
      <c r="K70" s="33" t="s">
        <v>7</v>
      </c>
      <c r="L70" s="33" t="s">
        <v>78</v>
      </c>
      <c r="M70" s="33" t="s">
        <v>0</v>
      </c>
      <c r="N70" s="77">
        <v>5850.07</v>
      </c>
      <c r="O70" s="78">
        <f>IF(DJornada[[#This Row],[Salário]]="","",DJornada[[#This Row],[Salário]]/DJornada[[#This Row],[Horas Prevista no Mês]])</f>
        <v>31.656222943722916</v>
      </c>
      <c r="P70" s="37" t="str">
        <f>IF(DJornada[[#This Row],[Data Prevista]]="","",TEXT(DJornada[[#This Row],[Data Prevista]],"mm/aaaa"))</f>
        <v>02/2025</v>
      </c>
    </row>
    <row r="71" spans="2:16" x14ac:dyDescent="0.25">
      <c r="B71" s="33">
        <v>28</v>
      </c>
      <c r="C71" s="39" t="str">
        <f>IF(DJornada[[#This Row],[Matricula]]="","",VLOOKUP(DJornada[[#This Row],[Matricula]],Cadastros!$P:$Q,2,0))</f>
        <v>Funcionario 28</v>
      </c>
      <c r="D71" s="22" t="s">
        <v>132</v>
      </c>
      <c r="E71" s="33">
        <v>21</v>
      </c>
      <c r="F71" s="43">
        <v>0.36666666666666697</v>
      </c>
      <c r="G71" s="37">
        <f>IFERROR(IF(DJornada[[#This Row],[Dias Úteis]]="","",DJornada[[#This Row],[Dias Úteis]]*DJornada[[#This Row],[Carga Horária]]*24),"")</f>
        <v>184.80000000000015</v>
      </c>
      <c r="H71" s="33" t="s">
        <v>18</v>
      </c>
      <c r="I71" s="33" t="s">
        <v>103</v>
      </c>
      <c r="J71" s="33" t="s">
        <v>119</v>
      </c>
      <c r="K71" s="33" t="s">
        <v>7</v>
      </c>
      <c r="L71" s="33" t="s">
        <v>77</v>
      </c>
      <c r="M71" s="33" t="s">
        <v>0</v>
      </c>
      <c r="N71" s="77">
        <v>4394.8900000000003</v>
      </c>
      <c r="O71" s="78">
        <f>IF(DJornada[[#This Row],[Salário]]="","",DJornada[[#This Row],[Salário]]/DJornada[[#This Row],[Horas Prevista no Mês]])</f>
        <v>23.781872294372278</v>
      </c>
      <c r="P71" s="37" t="str">
        <f>IF(DJornada[[#This Row],[Data Prevista]]="","",TEXT(DJornada[[#This Row],[Data Prevista]],"mm/aaaa"))</f>
        <v>02/2025</v>
      </c>
    </row>
    <row r="72" spans="2:16" x14ac:dyDescent="0.25">
      <c r="B72" s="33">
        <v>29</v>
      </c>
      <c r="C72" s="39" t="str">
        <f>IF(DJornada[[#This Row],[Matricula]]="","",VLOOKUP(DJornada[[#This Row],[Matricula]],Cadastros!$P:$Q,2,0))</f>
        <v>Funcionario 29</v>
      </c>
      <c r="D72" s="22" t="s">
        <v>132</v>
      </c>
      <c r="E72" s="33">
        <v>21</v>
      </c>
      <c r="F72" s="42">
        <v>0.36666666666666697</v>
      </c>
      <c r="G72" s="37">
        <f>IFERROR(IF(DJornada[[#This Row],[Dias Úteis]]="","",DJornada[[#This Row],[Dias Úteis]]*DJornada[[#This Row],[Carga Horária]]*24),"")</f>
        <v>184.80000000000015</v>
      </c>
      <c r="H72" s="33" t="s">
        <v>18</v>
      </c>
      <c r="I72" s="33" t="s">
        <v>109</v>
      </c>
      <c r="J72" s="33" t="s">
        <v>123</v>
      </c>
      <c r="K72" s="33" t="s">
        <v>7</v>
      </c>
      <c r="L72" s="33" t="s">
        <v>78</v>
      </c>
      <c r="M72" s="33" t="s">
        <v>1</v>
      </c>
      <c r="N72" s="77">
        <v>4413.01</v>
      </c>
      <c r="O72" s="78">
        <f>IF(DJornada[[#This Row],[Salário]]="","",DJornada[[#This Row],[Salário]]/DJornada[[#This Row],[Horas Prevista no Mês]])</f>
        <v>23.879924242424224</v>
      </c>
      <c r="P72" s="37" t="str">
        <f>IF(DJornada[[#This Row],[Data Prevista]]="","",TEXT(DJornada[[#This Row],[Data Prevista]],"mm/aaaa"))</f>
        <v>02/2025</v>
      </c>
    </row>
    <row r="73" spans="2:16" x14ac:dyDescent="0.25">
      <c r="B73" s="33">
        <v>30</v>
      </c>
      <c r="C73" s="39" t="str">
        <f>IF(DJornada[[#This Row],[Matricula]]="","",VLOOKUP(DJornada[[#This Row],[Matricula]],Cadastros!$P:$Q,2,0))</f>
        <v>Funcionario 30</v>
      </c>
      <c r="D73" s="22" t="s">
        <v>132</v>
      </c>
      <c r="E73" s="33">
        <v>21</v>
      </c>
      <c r="F73" s="43">
        <v>0.36666666666666697</v>
      </c>
      <c r="G73" s="37">
        <f>IFERROR(IF(DJornada[[#This Row],[Dias Úteis]]="","",DJornada[[#This Row],[Dias Úteis]]*DJornada[[#This Row],[Carga Horária]]*24),"")</f>
        <v>184.80000000000015</v>
      </c>
      <c r="H73" s="33" t="s">
        <v>17</v>
      </c>
      <c r="I73" s="33" t="s">
        <v>100</v>
      </c>
      <c r="J73" s="33" t="s">
        <v>128</v>
      </c>
      <c r="K73" s="33" t="s">
        <v>9</v>
      </c>
      <c r="L73" s="33" t="s">
        <v>78</v>
      </c>
      <c r="M73" s="33" t="s">
        <v>0</v>
      </c>
      <c r="N73" s="77">
        <v>3208.27</v>
      </c>
      <c r="O73" s="78">
        <f>IF(DJornada[[#This Row],[Salário]]="","",DJornada[[#This Row],[Salário]]/DJornada[[#This Row],[Horas Prevista no Mês]])</f>
        <v>17.360768398268384</v>
      </c>
      <c r="P73" s="37" t="str">
        <f>IF(DJornada[[#This Row],[Data Prevista]]="","",TEXT(DJornada[[#This Row],[Data Prevista]],"mm/aaaa"))</f>
        <v>02/2025</v>
      </c>
    </row>
    <row r="74" spans="2:16" x14ac:dyDescent="0.25">
      <c r="B74" s="33">
        <v>31</v>
      </c>
      <c r="C74" s="39" t="str">
        <f>IF(DJornada[[#This Row],[Matricula]]="","",VLOOKUP(DJornada[[#This Row],[Matricula]],Cadastros!$P:$Q,2,0))</f>
        <v>Funcionario 31</v>
      </c>
      <c r="D74" s="22" t="s">
        <v>132</v>
      </c>
      <c r="E74" s="33">
        <v>21</v>
      </c>
      <c r="F74" s="42">
        <v>0.36666666666666697</v>
      </c>
      <c r="G74" s="37">
        <f>IFERROR(IF(DJornada[[#This Row],[Dias Úteis]]="","",DJornada[[#This Row],[Dias Úteis]]*DJornada[[#This Row],[Carga Horária]]*24),"")</f>
        <v>184.80000000000015</v>
      </c>
      <c r="H74" s="33" t="s">
        <v>18</v>
      </c>
      <c r="I74" s="33" t="s">
        <v>97</v>
      </c>
      <c r="J74" s="33" t="s">
        <v>130</v>
      </c>
      <c r="K74" s="33" t="s">
        <v>11</v>
      </c>
      <c r="L74" s="33" t="s">
        <v>78</v>
      </c>
      <c r="M74" s="33" t="s">
        <v>1</v>
      </c>
      <c r="N74" s="77">
        <v>7296.81</v>
      </c>
      <c r="O74" s="78">
        <f>IF(DJornada[[#This Row],[Salário]]="","",DJornada[[#This Row],[Salário]]/DJornada[[#This Row],[Horas Prevista no Mês]])</f>
        <v>39.484902597402566</v>
      </c>
      <c r="P74" s="37" t="str">
        <f>IF(DJornada[[#This Row],[Data Prevista]]="","",TEXT(DJornada[[#This Row],[Data Prevista]],"mm/aaaa"))</f>
        <v>02/2025</v>
      </c>
    </row>
    <row r="75" spans="2:16" x14ac:dyDescent="0.25">
      <c r="B75" s="33">
        <v>32</v>
      </c>
      <c r="C75" s="39" t="str">
        <f>IF(DJornada[[#This Row],[Matricula]]="","",VLOOKUP(DJornada[[#This Row],[Matricula]],Cadastros!$P:$Q,2,0))</f>
        <v>Funcionario 32</v>
      </c>
      <c r="D75" s="22" t="s">
        <v>132</v>
      </c>
      <c r="E75" s="33">
        <v>21</v>
      </c>
      <c r="F75" s="43">
        <v>0.36666666666666697</v>
      </c>
      <c r="G75" s="37">
        <f>IFERROR(IF(DJornada[[#This Row],[Dias Úteis]]="","",DJornada[[#This Row],[Dias Úteis]]*DJornada[[#This Row],[Carga Horária]]*24),"")</f>
        <v>184.80000000000015</v>
      </c>
      <c r="H75" s="33" t="s">
        <v>18</v>
      </c>
      <c r="I75" s="33" t="s">
        <v>101</v>
      </c>
      <c r="J75" s="33" t="s">
        <v>127</v>
      </c>
      <c r="K75" s="33" t="s">
        <v>10</v>
      </c>
      <c r="L75" s="33" t="s">
        <v>78</v>
      </c>
      <c r="M75" s="33" t="s">
        <v>1</v>
      </c>
      <c r="N75" s="77">
        <v>8197.24</v>
      </c>
      <c r="O75" s="78">
        <f>IF(DJornada[[#This Row],[Salário]]="","",DJornada[[#This Row],[Salário]]/DJornada[[#This Row],[Horas Prevista no Mês]])</f>
        <v>44.357359307359268</v>
      </c>
      <c r="P75" s="37" t="str">
        <f>IF(DJornada[[#This Row],[Data Prevista]]="","",TEXT(DJornada[[#This Row],[Data Prevista]],"mm/aaaa"))</f>
        <v>02/2025</v>
      </c>
    </row>
    <row r="76" spans="2:16" x14ac:dyDescent="0.25">
      <c r="B76" s="33">
        <v>33</v>
      </c>
      <c r="C76" s="39" t="str">
        <f>IF(DJornada[[#This Row],[Matricula]]="","",VLOOKUP(DJornada[[#This Row],[Matricula]],Cadastros!$P:$Q,2,0))</f>
        <v>Funcionario 33</v>
      </c>
      <c r="D76" s="22" t="s">
        <v>132</v>
      </c>
      <c r="E76" s="33">
        <v>21</v>
      </c>
      <c r="F76" s="42">
        <v>0.36666666666666697</v>
      </c>
      <c r="G76" s="37">
        <f>IFERROR(IF(DJornada[[#This Row],[Dias Úteis]]="","",DJornada[[#This Row],[Dias Úteis]]*DJornada[[#This Row],[Carga Horária]]*24),"")</f>
        <v>184.80000000000015</v>
      </c>
      <c r="H76" s="33" t="s">
        <v>16</v>
      </c>
      <c r="I76" s="33" t="s">
        <v>96</v>
      </c>
      <c r="J76" s="33" t="s">
        <v>118</v>
      </c>
      <c r="K76" s="33" t="s">
        <v>8</v>
      </c>
      <c r="L76" s="33" t="s">
        <v>77</v>
      </c>
      <c r="M76" s="33" t="s">
        <v>0</v>
      </c>
      <c r="N76" s="77">
        <v>7713.88</v>
      </c>
      <c r="O76" s="78">
        <f>IF(DJornada[[#This Row],[Salário]]="","",DJornada[[#This Row],[Salário]]/DJornada[[#This Row],[Horas Prevista no Mês]])</f>
        <v>41.74177489177486</v>
      </c>
      <c r="P76" s="37" t="str">
        <f>IF(DJornada[[#This Row],[Data Prevista]]="","",TEXT(DJornada[[#This Row],[Data Prevista]],"mm/aaaa"))</f>
        <v>02/2025</v>
      </c>
    </row>
    <row r="77" spans="2:16" x14ac:dyDescent="0.25">
      <c r="B77" s="33">
        <v>34</v>
      </c>
      <c r="C77" s="39" t="str">
        <f>IF(DJornada[[#This Row],[Matricula]]="","",VLOOKUP(DJornada[[#This Row],[Matricula]],Cadastros!$P:$Q,2,0))</f>
        <v>Funcionario 34</v>
      </c>
      <c r="D77" s="22" t="s">
        <v>132</v>
      </c>
      <c r="E77" s="33">
        <v>21</v>
      </c>
      <c r="F77" s="43">
        <v>0.36666666666666697</v>
      </c>
      <c r="G77" s="37">
        <f>IFERROR(IF(DJornada[[#This Row],[Dias Úteis]]="","",DJornada[[#This Row],[Dias Úteis]]*DJornada[[#This Row],[Carga Horária]]*24),"")</f>
        <v>184.80000000000015</v>
      </c>
      <c r="H77" s="33" t="s">
        <v>18</v>
      </c>
      <c r="I77" s="33" t="s">
        <v>106</v>
      </c>
      <c r="J77" s="33" t="s">
        <v>113</v>
      </c>
      <c r="K77" s="33" t="s">
        <v>10</v>
      </c>
      <c r="L77" s="33" t="s">
        <v>78</v>
      </c>
      <c r="M77" s="33" t="s">
        <v>1</v>
      </c>
      <c r="N77" s="77">
        <v>10880.57</v>
      </c>
      <c r="O77" s="78">
        <f>IF(DJornada[[#This Row],[Salário]]="","",DJornada[[#This Row],[Salário]]/DJornada[[#This Row],[Horas Prevista no Mês]])</f>
        <v>58.877543290043242</v>
      </c>
      <c r="P77" s="37" t="str">
        <f>IF(DJornada[[#This Row],[Data Prevista]]="","",TEXT(DJornada[[#This Row],[Data Prevista]],"mm/aaaa"))</f>
        <v>02/2025</v>
      </c>
    </row>
    <row r="78" spans="2:16" x14ac:dyDescent="0.25">
      <c r="B78" s="33">
        <v>35</v>
      </c>
      <c r="C78" s="39" t="str">
        <f>IF(DJornada[[#This Row],[Matricula]]="","",VLOOKUP(DJornada[[#This Row],[Matricula]],Cadastros!$P:$Q,2,0))</f>
        <v>Funcionario 35</v>
      </c>
      <c r="D78" s="22" t="s">
        <v>132</v>
      </c>
      <c r="E78" s="33">
        <v>21</v>
      </c>
      <c r="F78" s="42">
        <v>0.36666666666666697</v>
      </c>
      <c r="G78" s="37">
        <f>IFERROR(IF(DJornada[[#This Row],[Dias Úteis]]="","",DJornada[[#This Row],[Dias Úteis]]*DJornada[[#This Row],[Carga Horária]]*24),"")</f>
        <v>184.80000000000015</v>
      </c>
      <c r="H78" s="33" t="s">
        <v>16</v>
      </c>
      <c r="I78" s="33" t="s">
        <v>105</v>
      </c>
      <c r="J78" s="33" t="s">
        <v>121</v>
      </c>
      <c r="K78" s="33" t="s">
        <v>11</v>
      </c>
      <c r="L78" s="33" t="s">
        <v>78</v>
      </c>
      <c r="M78" s="33" t="s">
        <v>0</v>
      </c>
      <c r="N78" s="77">
        <v>2597.5300000000002</v>
      </c>
      <c r="O78" s="78">
        <f>IF(DJornada[[#This Row],[Salário]]="","",DJornada[[#This Row],[Salário]]/DJornada[[#This Row],[Horas Prevista no Mês]])</f>
        <v>14.055898268398257</v>
      </c>
      <c r="P78" s="37" t="str">
        <f>IF(DJornada[[#This Row],[Data Prevista]]="","",TEXT(DJornada[[#This Row],[Data Prevista]],"mm/aaaa"))</f>
        <v>02/2025</v>
      </c>
    </row>
    <row r="79" spans="2:16" x14ac:dyDescent="0.25">
      <c r="B79" s="33">
        <v>36</v>
      </c>
      <c r="C79" s="39" t="str">
        <f>IF(DJornada[[#This Row],[Matricula]]="","",VLOOKUP(DJornada[[#This Row],[Matricula]],Cadastros!$P:$Q,2,0))</f>
        <v>Funcionario 36</v>
      </c>
      <c r="D79" s="22" t="s">
        <v>132</v>
      </c>
      <c r="E79" s="33">
        <v>21</v>
      </c>
      <c r="F79" s="43">
        <v>0.36666666666666697</v>
      </c>
      <c r="G79" s="37">
        <f>IFERROR(IF(DJornada[[#This Row],[Dias Úteis]]="","",DJornada[[#This Row],[Dias Úteis]]*DJornada[[#This Row],[Carga Horária]]*24),"")</f>
        <v>184.80000000000015</v>
      </c>
      <c r="H79" s="33" t="s">
        <v>17</v>
      </c>
      <c r="I79" s="33" t="s">
        <v>108</v>
      </c>
      <c r="J79" s="33" t="s">
        <v>116</v>
      </c>
      <c r="K79" s="33" t="s">
        <v>8</v>
      </c>
      <c r="L79" s="33" t="s">
        <v>77</v>
      </c>
      <c r="M79" s="33" t="s">
        <v>0</v>
      </c>
      <c r="N79" s="77">
        <v>5482.39</v>
      </c>
      <c r="O79" s="78">
        <f>IF(DJornada[[#This Row],[Salário]]="","",DJornada[[#This Row],[Salário]]/DJornada[[#This Row],[Horas Prevista no Mês]])</f>
        <v>29.666612554112533</v>
      </c>
      <c r="P79" s="37" t="str">
        <f>IF(DJornada[[#This Row],[Data Prevista]]="","",TEXT(DJornada[[#This Row],[Data Prevista]],"mm/aaaa"))</f>
        <v>02/2025</v>
      </c>
    </row>
    <row r="80" spans="2:16" x14ac:dyDescent="0.25">
      <c r="B80" s="33">
        <v>37</v>
      </c>
      <c r="C80" s="39" t="str">
        <f>IF(DJornada[[#This Row],[Matricula]]="","",VLOOKUP(DJornada[[#This Row],[Matricula]],Cadastros!$P:$Q,2,0))</f>
        <v>Funcionario 37</v>
      </c>
      <c r="D80" s="22" t="s">
        <v>132</v>
      </c>
      <c r="E80" s="33">
        <v>21</v>
      </c>
      <c r="F80" s="42">
        <v>0.36666666666666697</v>
      </c>
      <c r="G80" s="37">
        <f>IFERROR(IF(DJornada[[#This Row],[Dias Úteis]]="","",DJornada[[#This Row],[Dias Úteis]]*DJornada[[#This Row],[Carga Horária]]*24),"")</f>
        <v>184.80000000000015</v>
      </c>
      <c r="H80" s="33" t="s">
        <v>17</v>
      </c>
      <c r="I80" s="33" t="s">
        <v>110</v>
      </c>
      <c r="J80" s="33" t="s">
        <v>122</v>
      </c>
      <c r="K80" s="33" t="s">
        <v>11</v>
      </c>
      <c r="L80" s="33" t="s">
        <v>77</v>
      </c>
      <c r="M80" s="33" t="s">
        <v>143</v>
      </c>
      <c r="N80" s="77">
        <v>4740.92</v>
      </c>
      <c r="O80" s="78">
        <f>IF(DJornada[[#This Row],[Salário]]="","",DJornada[[#This Row],[Salário]]/DJornada[[#This Row],[Horas Prevista no Mês]])</f>
        <v>25.654329004328982</v>
      </c>
      <c r="P80" s="37" t="str">
        <f>IF(DJornada[[#This Row],[Data Prevista]]="","",TEXT(DJornada[[#This Row],[Data Prevista]],"mm/aaaa"))</f>
        <v>02/2025</v>
      </c>
    </row>
    <row r="81" spans="2:16" x14ac:dyDescent="0.25">
      <c r="B81" s="33">
        <v>38</v>
      </c>
      <c r="C81" s="39" t="str">
        <f>IF(DJornada[[#This Row],[Matricula]]="","",VLOOKUP(DJornada[[#This Row],[Matricula]],Cadastros!$P:$Q,2,0))</f>
        <v>Funcionario 38</v>
      </c>
      <c r="D81" s="22" t="s">
        <v>132</v>
      </c>
      <c r="E81" s="33">
        <v>21</v>
      </c>
      <c r="F81" s="43">
        <v>0.36666666666666697</v>
      </c>
      <c r="G81" s="37">
        <f>IFERROR(IF(DJornada[[#This Row],[Dias Úteis]]="","",DJornada[[#This Row],[Dias Úteis]]*DJornada[[#This Row],[Carga Horária]]*24),"")</f>
        <v>184.80000000000015</v>
      </c>
      <c r="H81" s="33" t="s">
        <v>16</v>
      </c>
      <c r="I81" s="33" t="s">
        <v>105</v>
      </c>
      <c r="J81" s="33" t="s">
        <v>120</v>
      </c>
      <c r="K81" s="33" t="s">
        <v>7</v>
      </c>
      <c r="L81" s="33" t="s">
        <v>78</v>
      </c>
      <c r="M81" s="33" t="s">
        <v>0</v>
      </c>
      <c r="N81" s="77">
        <v>8124.58</v>
      </c>
      <c r="O81" s="78">
        <f>IF(DJornada[[#This Row],[Salário]]="","",DJornada[[#This Row],[Salário]]/DJornada[[#This Row],[Horas Prevista no Mês]])</f>
        <v>43.964177489177452</v>
      </c>
      <c r="P81" s="37" t="str">
        <f>IF(DJornada[[#This Row],[Data Prevista]]="","",TEXT(DJornada[[#This Row],[Data Prevista]],"mm/aaaa"))</f>
        <v>02/2025</v>
      </c>
    </row>
    <row r="82" spans="2:16" x14ac:dyDescent="0.25">
      <c r="B82" s="33">
        <v>39</v>
      </c>
      <c r="C82" s="39" t="str">
        <f>IF(DJornada[[#This Row],[Matricula]]="","",VLOOKUP(DJornada[[#This Row],[Matricula]],Cadastros!$P:$Q,2,0))</f>
        <v>Funcionario 39</v>
      </c>
      <c r="D82" s="22" t="s">
        <v>132</v>
      </c>
      <c r="E82" s="33">
        <v>21</v>
      </c>
      <c r="F82" s="42">
        <v>0.36666666666666697</v>
      </c>
      <c r="G82" s="37">
        <f>IFERROR(IF(DJornada[[#This Row],[Dias Úteis]]="","",DJornada[[#This Row],[Dias Úteis]]*DJornada[[#This Row],[Carga Horária]]*24),"")</f>
        <v>184.80000000000015</v>
      </c>
      <c r="H82" s="33" t="s">
        <v>18</v>
      </c>
      <c r="I82" s="33" t="s">
        <v>102</v>
      </c>
      <c r="J82" s="33" t="s">
        <v>125</v>
      </c>
      <c r="K82" s="33" t="s">
        <v>11</v>
      </c>
      <c r="L82" s="33" t="s">
        <v>76</v>
      </c>
      <c r="M82" s="33" t="s">
        <v>143</v>
      </c>
      <c r="N82" s="77">
        <v>4094.61</v>
      </c>
      <c r="O82" s="78">
        <f>IF(DJornada[[#This Row],[Salário]]="","",DJornada[[#This Row],[Salário]]/DJornada[[#This Row],[Horas Prevista no Mês]])</f>
        <v>22.156980519480502</v>
      </c>
      <c r="P82" s="37" t="str">
        <f>IF(DJornada[[#This Row],[Data Prevista]]="","",TEXT(DJornada[[#This Row],[Data Prevista]],"mm/aaaa"))</f>
        <v>02/2025</v>
      </c>
    </row>
    <row r="83" spans="2:16" x14ac:dyDescent="0.25">
      <c r="B83" s="33">
        <v>40</v>
      </c>
      <c r="C83" s="39" t="str">
        <f>IF(DJornada[[#This Row],[Matricula]]="","",VLOOKUP(DJornada[[#This Row],[Matricula]],Cadastros!$P:$Q,2,0))</f>
        <v>Funcionario 40</v>
      </c>
      <c r="D83" s="22" t="s">
        <v>132</v>
      </c>
      <c r="E83" s="33">
        <v>21</v>
      </c>
      <c r="F83" s="43">
        <v>0.36666666666666697</v>
      </c>
      <c r="G83" s="37">
        <f>IFERROR(IF(DJornada[[#This Row],[Dias Úteis]]="","",DJornada[[#This Row],[Dias Úteis]]*DJornada[[#This Row],[Carga Horária]]*24),"")</f>
        <v>184.80000000000015</v>
      </c>
      <c r="H83" s="33" t="s">
        <v>16</v>
      </c>
      <c r="I83" s="33" t="s">
        <v>97</v>
      </c>
      <c r="J83" s="33" t="s">
        <v>128</v>
      </c>
      <c r="K83" s="33" t="s">
        <v>8</v>
      </c>
      <c r="L83" s="33" t="s">
        <v>78</v>
      </c>
      <c r="M83" s="33" t="s">
        <v>0</v>
      </c>
      <c r="N83" s="77">
        <v>9304.6200000000008</v>
      </c>
      <c r="O83" s="78">
        <f>IF(DJornada[[#This Row],[Salário]]="","",DJornada[[#This Row],[Salário]]/DJornada[[#This Row],[Horas Prevista no Mês]])</f>
        <v>50.349675324675289</v>
      </c>
      <c r="P83" s="37" t="str">
        <f>IF(DJornada[[#This Row],[Data Prevista]]="","",TEXT(DJornada[[#This Row],[Data Prevista]],"mm/aaaa"))</f>
        <v>02/2025</v>
      </c>
    </row>
    <row r="84" spans="2:16" x14ac:dyDescent="0.25">
      <c r="B84" s="33">
        <v>1</v>
      </c>
      <c r="C84" s="39" t="str">
        <f>IF(DJornada[[#This Row],[Matricula]]="","",VLOOKUP(DJornada[[#This Row],[Matricula]],Cadastros!$P:$Q,2,0))</f>
        <v>Funcionario 1</v>
      </c>
      <c r="D84" s="22" t="s">
        <v>133</v>
      </c>
      <c r="E84" s="33">
        <v>21</v>
      </c>
      <c r="F84" s="42">
        <v>0.36666666666666697</v>
      </c>
      <c r="G84" s="37">
        <f>IFERROR(IF(DJornada[[#This Row],[Dias Úteis]]="","",DJornada[[#This Row],[Dias Úteis]]*DJornada[[#This Row],[Carga Horária]]*24),"")</f>
        <v>184.80000000000015</v>
      </c>
      <c r="H84" s="33" t="s">
        <v>16</v>
      </c>
      <c r="I84" s="33" t="s">
        <v>96</v>
      </c>
      <c r="J84" s="33" t="s">
        <v>112</v>
      </c>
      <c r="K84" s="33" t="s">
        <v>8</v>
      </c>
      <c r="L84" s="33" t="s">
        <v>78</v>
      </c>
      <c r="M84" s="33" t="s">
        <v>0</v>
      </c>
      <c r="N84" s="77">
        <v>10081.030000000001</v>
      </c>
      <c r="O84" s="78">
        <f>IF(DJornada[[#This Row],[Salário]]="","",DJornada[[#This Row],[Salário]]/DJornada[[#This Row],[Horas Prevista no Mês]])</f>
        <v>54.551028138528096</v>
      </c>
      <c r="P84" s="37" t="str">
        <f>IF(DJornada[[#This Row],[Data Prevista]]="","",TEXT(DJornada[[#This Row],[Data Prevista]],"mm/aaaa"))</f>
        <v>03/2025</v>
      </c>
    </row>
    <row r="85" spans="2:16" x14ac:dyDescent="0.25">
      <c r="B85" s="33">
        <v>2</v>
      </c>
      <c r="C85" s="39" t="str">
        <f>IF(DJornada[[#This Row],[Matricula]]="","",VLOOKUP(DJornada[[#This Row],[Matricula]],Cadastros!$P:$Q,2,0))</f>
        <v>Funcionario 2</v>
      </c>
      <c r="D85" s="22" t="s">
        <v>133</v>
      </c>
      <c r="E85" s="33">
        <v>21</v>
      </c>
      <c r="F85" s="43">
        <v>0.36666666666666697</v>
      </c>
      <c r="G85" s="37">
        <f>IFERROR(IF(DJornada[[#This Row],[Dias Úteis]]="","",DJornada[[#This Row],[Dias Úteis]]*DJornada[[#This Row],[Carga Horária]]*24),"")</f>
        <v>184.80000000000015</v>
      </c>
      <c r="H85" s="33" t="s">
        <v>16</v>
      </c>
      <c r="I85" s="33" t="s">
        <v>96</v>
      </c>
      <c r="J85" s="33" t="s">
        <v>118</v>
      </c>
      <c r="K85" s="33" t="s">
        <v>7</v>
      </c>
      <c r="L85" s="33" t="s">
        <v>78</v>
      </c>
      <c r="M85" s="33" t="s">
        <v>143</v>
      </c>
      <c r="N85" s="77">
        <v>2303.92</v>
      </c>
      <c r="O85" s="78">
        <f>IF(DJornada[[#This Row],[Salário]]="","",DJornada[[#This Row],[Salário]]/DJornada[[#This Row],[Horas Prevista no Mês]])</f>
        <v>12.467099567099558</v>
      </c>
      <c r="P85" s="37" t="str">
        <f>IF(DJornada[[#This Row],[Data Prevista]]="","",TEXT(DJornada[[#This Row],[Data Prevista]],"mm/aaaa"))</f>
        <v>03/2025</v>
      </c>
    </row>
    <row r="86" spans="2:16" x14ac:dyDescent="0.25">
      <c r="B86" s="33">
        <v>3</v>
      </c>
      <c r="C86" s="39" t="str">
        <f>IF(DJornada[[#This Row],[Matricula]]="","",VLOOKUP(DJornada[[#This Row],[Matricula]],Cadastros!$P:$Q,2,0))</f>
        <v>Funcionario 3</v>
      </c>
      <c r="D86" s="22" t="s">
        <v>133</v>
      </c>
      <c r="E86" s="33">
        <v>21</v>
      </c>
      <c r="F86" s="42">
        <v>0.36666666666666697</v>
      </c>
      <c r="G86" s="37">
        <f>IFERROR(IF(DJornada[[#This Row],[Dias Úteis]]="","",DJornada[[#This Row],[Dias Úteis]]*DJornada[[#This Row],[Carga Horária]]*24),"")</f>
        <v>184.80000000000015</v>
      </c>
      <c r="H86" s="33" t="s">
        <v>17</v>
      </c>
      <c r="I86" s="33" t="s">
        <v>100</v>
      </c>
      <c r="J86" s="33" t="s">
        <v>116</v>
      </c>
      <c r="K86" s="33" t="s">
        <v>9</v>
      </c>
      <c r="L86" s="33" t="s">
        <v>76</v>
      </c>
      <c r="M86" s="33" t="s">
        <v>143</v>
      </c>
      <c r="N86" s="77">
        <v>8149.67</v>
      </c>
      <c r="O86" s="78">
        <f>IF(DJornada[[#This Row],[Salário]]="","",DJornada[[#This Row],[Salário]]/DJornada[[#This Row],[Horas Prevista no Mês]])</f>
        <v>44.099945887445848</v>
      </c>
      <c r="P86" s="37" t="str">
        <f>IF(DJornada[[#This Row],[Data Prevista]]="","",TEXT(DJornada[[#This Row],[Data Prevista]],"mm/aaaa"))</f>
        <v>03/2025</v>
      </c>
    </row>
    <row r="87" spans="2:16" x14ac:dyDescent="0.25">
      <c r="B87" s="33">
        <v>4</v>
      </c>
      <c r="C87" s="39" t="str">
        <f>IF(DJornada[[#This Row],[Matricula]]="","",VLOOKUP(DJornada[[#This Row],[Matricula]],Cadastros!$P:$Q,2,0))</f>
        <v>Funcionario 4</v>
      </c>
      <c r="D87" s="22" t="s">
        <v>133</v>
      </c>
      <c r="E87" s="33">
        <v>21</v>
      </c>
      <c r="F87" s="43">
        <v>0.36666666666666697</v>
      </c>
      <c r="G87" s="37">
        <f>IFERROR(IF(DJornada[[#This Row],[Dias Úteis]]="","",DJornada[[#This Row],[Dias Úteis]]*DJornada[[#This Row],[Carga Horária]]*24),"")</f>
        <v>184.80000000000015</v>
      </c>
      <c r="H87" s="33" t="s">
        <v>18</v>
      </c>
      <c r="I87" s="33" t="s">
        <v>109</v>
      </c>
      <c r="J87" s="33" t="s">
        <v>122</v>
      </c>
      <c r="K87" s="33" t="s">
        <v>9</v>
      </c>
      <c r="L87" s="33" t="s">
        <v>76</v>
      </c>
      <c r="M87" s="33" t="s">
        <v>0</v>
      </c>
      <c r="N87" s="77">
        <v>3758.73</v>
      </c>
      <c r="O87" s="78">
        <f>IF(DJornada[[#This Row],[Salário]]="","",DJornada[[#This Row],[Salário]]/DJornada[[#This Row],[Horas Prevista no Mês]])</f>
        <v>20.339448051948036</v>
      </c>
      <c r="P87" s="37" t="str">
        <f>IF(DJornada[[#This Row],[Data Prevista]]="","",TEXT(DJornada[[#This Row],[Data Prevista]],"mm/aaaa"))</f>
        <v>03/2025</v>
      </c>
    </row>
    <row r="88" spans="2:16" x14ac:dyDescent="0.25">
      <c r="B88" s="33">
        <v>5</v>
      </c>
      <c r="C88" s="39" t="str">
        <f>IF(DJornada[[#This Row],[Matricula]]="","",VLOOKUP(DJornada[[#This Row],[Matricula]],Cadastros!$P:$Q,2,0))</f>
        <v>Funcionario 5</v>
      </c>
      <c r="D88" s="22" t="s">
        <v>133</v>
      </c>
      <c r="E88" s="33">
        <v>21</v>
      </c>
      <c r="F88" s="42">
        <v>0.36666666666666697</v>
      </c>
      <c r="G88" s="37">
        <f>IFERROR(IF(DJornada[[#This Row],[Dias Úteis]]="","",DJornada[[#This Row],[Dias Úteis]]*DJornada[[#This Row],[Carga Horária]]*24),"")</f>
        <v>184.80000000000015</v>
      </c>
      <c r="H88" s="33" t="s">
        <v>18</v>
      </c>
      <c r="I88" s="33" t="s">
        <v>101</v>
      </c>
      <c r="J88" s="33" t="s">
        <v>117</v>
      </c>
      <c r="K88" s="33" t="s">
        <v>7</v>
      </c>
      <c r="L88" s="33" t="s">
        <v>77</v>
      </c>
      <c r="M88" s="33" t="s">
        <v>0</v>
      </c>
      <c r="N88" s="77">
        <v>5153.83</v>
      </c>
      <c r="O88" s="78">
        <f>IF(DJornada[[#This Row],[Salário]]="","",DJornada[[#This Row],[Salário]]/DJornada[[#This Row],[Horas Prevista no Mês]])</f>
        <v>27.888690476190451</v>
      </c>
      <c r="P88" s="37" t="str">
        <f>IF(DJornada[[#This Row],[Data Prevista]]="","",TEXT(DJornada[[#This Row],[Data Prevista]],"mm/aaaa"))</f>
        <v>03/2025</v>
      </c>
    </row>
    <row r="89" spans="2:16" x14ac:dyDescent="0.25">
      <c r="B89" s="33">
        <v>6</v>
      </c>
      <c r="C89" s="39" t="str">
        <f>IF(DJornada[[#This Row],[Matricula]]="","",VLOOKUP(DJornada[[#This Row],[Matricula]],Cadastros!$P:$Q,2,0))</f>
        <v>Funcionario 6</v>
      </c>
      <c r="D89" s="22" t="s">
        <v>133</v>
      </c>
      <c r="E89" s="33">
        <v>21</v>
      </c>
      <c r="F89" s="43">
        <v>0.36666666666666697</v>
      </c>
      <c r="G89" s="37">
        <f>IFERROR(IF(DJornada[[#This Row],[Dias Úteis]]="","",DJornada[[#This Row],[Dias Úteis]]*DJornada[[#This Row],[Carga Horária]]*24),"")</f>
        <v>184.80000000000015</v>
      </c>
      <c r="H89" s="33" t="s">
        <v>17</v>
      </c>
      <c r="I89" s="33" t="s">
        <v>98</v>
      </c>
      <c r="J89" s="33" t="s">
        <v>130</v>
      </c>
      <c r="K89" s="33" t="s">
        <v>11</v>
      </c>
      <c r="L89" s="33" t="s">
        <v>77</v>
      </c>
      <c r="M89" s="33" t="s">
        <v>1</v>
      </c>
      <c r="N89" s="77">
        <v>3955.07</v>
      </c>
      <c r="O89" s="78">
        <f>IF(DJornada[[#This Row],[Salário]]="","",DJornada[[#This Row],[Salário]]/DJornada[[#This Row],[Horas Prevista no Mês]])</f>
        <v>21.401893939393922</v>
      </c>
      <c r="P89" s="37" t="str">
        <f>IF(DJornada[[#This Row],[Data Prevista]]="","",TEXT(DJornada[[#This Row],[Data Prevista]],"mm/aaaa"))</f>
        <v>03/2025</v>
      </c>
    </row>
    <row r="90" spans="2:16" x14ac:dyDescent="0.25">
      <c r="B90" s="33">
        <v>7</v>
      </c>
      <c r="C90" s="39" t="str">
        <f>IF(DJornada[[#This Row],[Matricula]]="","",VLOOKUP(DJornada[[#This Row],[Matricula]],Cadastros!$P:$Q,2,0))</f>
        <v>Funcionario 7</v>
      </c>
      <c r="D90" s="22" t="s">
        <v>133</v>
      </c>
      <c r="E90" s="33">
        <v>21</v>
      </c>
      <c r="F90" s="42">
        <v>0.36666666666666697</v>
      </c>
      <c r="G90" s="37">
        <f>IFERROR(IF(DJornada[[#This Row],[Dias Úteis]]="","",DJornada[[#This Row],[Dias Úteis]]*DJornada[[#This Row],[Carga Horária]]*24),"")</f>
        <v>184.80000000000015</v>
      </c>
      <c r="H90" s="33" t="s">
        <v>18</v>
      </c>
      <c r="I90" s="33" t="s">
        <v>101</v>
      </c>
      <c r="J90" s="33" t="s">
        <v>125</v>
      </c>
      <c r="K90" s="33" t="s">
        <v>10</v>
      </c>
      <c r="L90" s="33" t="s">
        <v>77</v>
      </c>
      <c r="M90" s="33" t="s">
        <v>1</v>
      </c>
      <c r="N90" s="77">
        <v>9220.57</v>
      </c>
      <c r="O90" s="78">
        <f>IF(DJornada[[#This Row],[Salário]]="","",DJornada[[#This Row],[Salário]]/DJornada[[#This Row],[Horas Prevista no Mês]])</f>
        <v>49.894859307359262</v>
      </c>
      <c r="P90" s="37" t="str">
        <f>IF(DJornada[[#This Row],[Data Prevista]]="","",TEXT(DJornada[[#This Row],[Data Prevista]],"mm/aaaa"))</f>
        <v>03/2025</v>
      </c>
    </row>
    <row r="91" spans="2:16" x14ac:dyDescent="0.25">
      <c r="B91" s="33">
        <v>8</v>
      </c>
      <c r="C91" s="39" t="str">
        <f>IF(DJornada[[#This Row],[Matricula]]="","",VLOOKUP(DJornada[[#This Row],[Matricula]],Cadastros!$P:$Q,2,0))</f>
        <v>Funcionario 8</v>
      </c>
      <c r="D91" s="22" t="s">
        <v>133</v>
      </c>
      <c r="E91" s="33">
        <v>21</v>
      </c>
      <c r="F91" s="43">
        <v>0.36666666666666697</v>
      </c>
      <c r="G91" s="37">
        <f>IFERROR(IF(DJornada[[#This Row],[Dias Úteis]]="","",DJornada[[#This Row],[Dias Úteis]]*DJornada[[#This Row],[Carga Horária]]*24),"")</f>
        <v>184.80000000000015</v>
      </c>
      <c r="H91" s="33" t="s">
        <v>16</v>
      </c>
      <c r="I91" s="33" t="s">
        <v>109</v>
      </c>
      <c r="J91" s="33" t="s">
        <v>114</v>
      </c>
      <c r="K91" s="33" t="s">
        <v>10</v>
      </c>
      <c r="L91" s="33" t="s">
        <v>76</v>
      </c>
      <c r="M91" s="33" t="s">
        <v>0</v>
      </c>
      <c r="N91" s="77">
        <v>2683.14</v>
      </c>
      <c r="O91" s="78">
        <f>IF(DJornada[[#This Row],[Salário]]="","",DJornada[[#This Row],[Salário]]/DJornada[[#This Row],[Horas Prevista no Mês]])</f>
        <v>14.519155844155831</v>
      </c>
      <c r="P91" s="37" t="str">
        <f>IF(DJornada[[#This Row],[Data Prevista]]="","",TEXT(DJornada[[#This Row],[Data Prevista]],"mm/aaaa"))</f>
        <v>03/2025</v>
      </c>
    </row>
    <row r="92" spans="2:16" x14ac:dyDescent="0.25">
      <c r="B92" s="33">
        <v>9</v>
      </c>
      <c r="C92" s="39" t="str">
        <f>IF(DJornada[[#This Row],[Matricula]]="","",VLOOKUP(DJornada[[#This Row],[Matricula]],Cadastros!$P:$Q,2,0))</f>
        <v>Funcionario 9</v>
      </c>
      <c r="D92" s="22" t="s">
        <v>133</v>
      </c>
      <c r="E92" s="33">
        <v>21</v>
      </c>
      <c r="F92" s="42">
        <v>0.36666666666666697</v>
      </c>
      <c r="G92" s="37">
        <f>IFERROR(IF(DJornada[[#This Row],[Dias Úteis]]="","",DJornada[[#This Row],[Dias Úteis]]*DJornada[[#This Row],[Carga Horária]]*24),"")</f>
        <v>184.80000000000015</v>
      </c>
      <c r="H92" s="33" t="s">
        <v>18</v>
      </c>
      <c r="I92" s="33" t="s">
        <v>110</v>
      </c>
      <c r="J92" s="33" t="s">
        <v>114</v>
      </c>
      <c r="K92" s="33" t="s">
        <v>11</v>
      </c>
      <c r="L92" s="33" t="s">
        <v>77</v>
      </c>
      <c r="M92" s="33" t="s">
        <v>0</v>
      </c>
      <c r="N92" s="77">
        <v>4412.04</v>
      </c>
      <c r="O92" s="78">
        <f>IF(DJornada[[#This Row],[Salário]]="","",DJornada[[#This Row],[Salário]]/DJornada[[#This Row],[Horas Prevista no Mês]])</f>
        <v>23.874675324675305</v>
      </c>
      <c r="P92" s="37" t="str">
        <f>IF(DJornada[[#This Row],[Data Prevista]]="","",TEXT(DJornada[[#This Row],[Data Prevista]],"mm/aaaa"))</f>
        <v>03/2025</v>
      </c>
    </row>
    <row r="93" spans="2:16" x14ac:dyDescent="0.25">
      <c r="B93" s="33">
        <v>10</v>
      </c>
      <c r="C93" s="39" t="str">
        <f>IF(DJornada[[#This Row],[Matricula]]="","",VLOOKUP(DJornada[[#This Row],[Matricula]],Cadastros!$P:$Q,2,0))</f>
        <v>Funcionario 10</v>
      </c>
      <c r="D93" s="22" t="s">
        <v>133</v>
      </c>
      <c r="E93" s="33">
        <v>21</v>
      </c>
      <c r="F93" s="43">
        <v>0.36666666666666697</v>
      </c>
      <c r="G93" s="37">
        <f>IFERROR(IF(DJornada[[#This Row],[Dias Úteis]]="","",DJornada[[#This Row],[Dias Úteis]]*DJornada[[#This Row],[Carga Horária]]*24),"")</f>
        <v>184.80000000000015</v>
      </c>
      <c r="H93" s="33" t="s">
        <v>17</v>
      </c>
      <c r="I93" s="33" t="s">
        <v>105</v>
      </c>
      <c r="J93" s="33" t="s">
        <v>112</v>
      </c>
      <c r="K93" s="33" t="s">
        <v>7</v>
      </c>
      <c r="L93" s="33" t="s">
        <v>76</v>
      </c>
      <c r="M93" s="33" t="s">
        <v>1</v>
      </c>
      <c r="N93" s="77">
        <v>8914.64</v>
      </c>
      <c r="O93" s="78">
        <f>IF(DJornada[[#This Row],[Salário]]="","",DJornada[[#This Row],[Salário]]/DJornada[[#This Row],[Horas Prevista no Mês]])</f>
        <v>48.239393939393899</v>
      </c>
      <c r="P93" s="37" t="str">
        <f>IF(DJornada[[#This Row],[Data Prevista]]="","",TEXT(DJornada[[#This Row],[Data Prevista]],"mm/aaaa"))</f>
        <v>03/2025</v>
      </c>
    </row>
    <row r="94" spans="2:16" x14ac:dyDescent="0.25">
      <c r="B94" s="33">
        <v>11</v>
      </c>
      <c r="C94" s="39" t="str">
        <f>IF(DJornada[[#This Row],[Matricula]]="","",VLOOKUP(DJornada[[#This Row],[Matricula]],Cadastros!$P:$Q,2,0))</f>
        <v>Funcionario 11</v>
      </c>
      <c r="D94" s="22" t="s">
        <v>133</v>
      </c>
      <c r="E94" s="33">
        <v>21</v>
      </c>
      <c r="F94" s="42">
        <v>0.36666666666666697</v>
      </c>
      <c r="G94" s="37">
        <f>IFERROR(IF(DJornada[[#This Row],[Dias Úteis]]="","",DJornada[[#This Row],[Dias Úteis]]*DJornada[[#This Row],[Carga Horária]]*24),"")</f>
        <v>184.80000000000015</v>
      </c>
      <c r="H94" s="33" t="s">
        <v>18</v>
      </c>
      <c r="I94" s="33" t="s">
        <v>107</v>
      </c>
      <c r="J94" s="33" t="s">
        <v>125</v>
      </c>
      <c r="K94" s="33" t="s">
        <v>11</v>
      </c>
      <c r="L94" s="33" t="s">
        <v>77</v>
      </c>
      <c r="M94" s="33" t="s">
        <v>1</v>
      </c>
      <c r="N94" s="77">
        <v>4073.39</v>
      </c>
      <c r="O94" s="78">
        <f>IF(DJornada[[#This Row],[Salário]]="","",DJornada[[#This Row],[Salário]]/DJornada[[#This Row],[Horas Prevista no Mês]])</f>
        <v>22.042153679653662</v>
      </c>
      <c r="P94" s="37" t="str">
        <f>IF(DJornada[[#This Row],[Data Prevista]]="","",TEXT(DJornada[[#This Row],[Data Prevista]],"mm/aaaa"))</f>
        <v>03/2025</v>
      </c>
    </row>
    <row r="95" spans="2:16" x14ac:dyDescent="0.25">
      <c r="B95" s="33">
        <v>12</v>
      </c>
      <c r="C95" s="39" t="str">
        <f>IF(DJornada[[#This Row],[Matricula]]="","",VLOOKUP(DJornada[[#This Row],[Matricula]],Cadastros!$P:$Q,2,0))</f>
        <v>Funcionario 12</v>
      </c>
      <c r="D95" s="22" t="s">
        <v>133</v>
      </c>
      <c r="E95" s="33">
        <v>21</v>
      </c>
      <c r="F95" s="43">
        <v>0.36666666666666697</v>
      </c>
      <c r="G95" s="37">
        <f>IFERROR(IF(DJornada[[#This Row],[Dias Úteis]]="","",DJornada[[#This Row],[Dias Úteis]]*DJornada[[#This Row],[Carga Horária]]*24),"")</f>
        <v>184.80000000000015</v>
      </c>
      <c r="H95" s="33" t="s">
        <v>18</v>
      </c>
      <c r="I95" s="33" t="s">
        <v>105</v>
      </c>
      <c r="J95" s="33" t="s">
        <v>116</v>
      </c>
      <c r="K95" s="33" t="s">
        <v>7</v>
      </c>
      <c r="L95" s="33" t="s">
        <v>78</v>
      </c>
      <c r="M95" s="33" t="s">
        <v>0</v>
      </c>
      <c r="N95" s="77">
        <v>6889.47</v>
      </c>
      <c r="O95" s="78">
        <f>IF(DJornada[[#This Row],[Salário]]="","",DJornada[[#This Row],[Salário]]/DJornada[[#This Row],[Horas Prevista no Mês]])</f>
        <v>37.28068181818179</v>
      </c>
      <c r="P95" s="37" t="str">
        <f>IF(DJornada[[#This Row],[Data Prevista]]="","",TEXT(DJornada[[#This Row],[Data Prevista]],"mm/aaaa"))</f>
        <v>03/2025</v>
      </c>
    </row>
    <row r="96" spans="2:16" x14ac:dyDescent="0.25">
      <c r="B96" s="33">
        <v>13</v>
      </c>
      <c r="C96" s="39" t="str">
        <f>IF(DJornada[[#This Row],[Matricula]]="","",VLOOKUP(DJornada[[#This Row],[Matricula]],Cadastros!$P:$Q,2,0))</f>
        <v>Funcionario 13</v>
      </c>
      <c r="D96" s="22" t="s">
        <v>133</v>
      </c>
      <c r="E96" s="33">
        <v>21</v>
      </c>
      <c r="F96" s="42">
        <v>0.36666666666666697</v>
      </c>
      <c r="G96" s="37">
        <f>IFERROR(IF(DJornada[[#This Row],[Dias Úteis]]="","",DJornada[[#This Row],[Dias Úteis]]*DJornada[[#This Row],[Carga Horária]]*24),"")</f>
        <v>184.80000000000015</v>
      </c>
      <c r="H96" s="33" t="s">
        <v>17</v>
      </c>
      <c r="I96" s="33" t="s">
        <v>108</v>
      </c>
      <c r="J96" s="33" t="s">
        <v>122</v>
      </c>
      <c r="K96" s="33" t="s">
        <v>10</v>
      </c>
      <c r="L96" s="33" t="s">
        <v>76</v>
      </c>
      <c r="M96" s="33" t="s">
        <v>1</v>
      </c>
      <c r="N96" s="77">
        <v>7711.27</v>
      </c>
      <c r="O96" s="78">
        <f>IF(DJornada[[#This Row],[Salário]]="","",DJornada[[#This Row],[Salário]]/DJornada[[#This Row],[Horas Prevista no Mês]])</f>
        <v>41.727651515151486</v>
      </c>
      <c r="P96" s="37" t="str">
        <f>IF(DJornada[[#This Row],[Data Prevista]]="","",TEXT(DJornada[[#This Row],[Data Prevista]],"mm/aaaa"))</f>
        <v>03/2025</v>
      </c>
    </row>
    <row r="97" spans="2:16" x14ac:dyDescent="0.25">
      <c r="B97" s="33">
        <v>14</v>
      </c>
      <c r="C97" s="39" t="str">
        <f>IF(DJornada[[#This Row],[Matricula]]="","",VLOOKUP(DJornada[[#This Row],[Matricula]],Cadastros!$P:$Q,2,0))</f>
        <v>Funcionario 14</v>
      </c>
      <c r="D97" s="22" t="s">
        <v>133</v>
      </c>
      <c r="E97" s="33">
        <v>21</v>
      </c>
      <c r="F97" s="43">
        <v>0.36666666666666697</v>
      </c>
      <c r="G97" s="37">
        <f>IFERROR(IF(DJornada[[#This Row],[Dias Úteis]]="","",DJornada[[#This Row],[Dias Úteis]]*DJornada[[#This Row],[Carga Horária]]*24),"")</f>
        <v>184.80000000000015</v>
      </c>
      <c r="H97" s="33" t="s">
        <v>17</v>
      </c>
      <c r="I97" s="33" t="s">
        <v>107</v>
      </c>
      <c r="J97" s="33" t="s">
        <v>126</v>
      </c>
      <c r="K97" s="33" t="s">
        <v>7</v>
      </c>
      <c r="L97" s="33" t="s">
        <v>78</v>
      </c>
      <c r="M97" s="33" t="s">
        <v>0</v>
      </c>
      <c r="N97" s="77">
        <v>6842.75</v>
      </c>
      <c r="O97" s="78">
        <f>IF(DJornada[[#This Row],[Salário]]="","",DJornada[[#This Row],[Salário]]/DJornada[[#This Row],[Horas Prevista no Mês]])</f>
        <v>37.027867965367932</v>
      </c>
      <c r="P97" s="37" t="str">
        <f>IF(DJornada[[#This Row],[Data Prevista]]="","",TEXT(DJornada[[#This Row],[Data Prevista]],"mm/aaaa"))</f>
        <v>03/2025</v>
      </c>
    </row>
    <row r="98" spans="2:16" x14ac:dyDescent="0.25">
      <c r="B98" s="33">
        <v>15</v>
      </c>
      <c r="C98" s="39" t="str">
        <f>IF(DJornada[[#This Row],[Matricula]]="","",VLOOKUP(DJornada[[#This Row],[Matricula]],Cadastros!$P:$Q,2,0))</f>
        <v>Funcionario 15</v>
      </c>
      <c r="D98" s="22" t="s">
        <v>133</v>
      </c>
      <c r="E98" s="33">
        <v>21</v>
      </c>
      <c r="F98" s="42">
        <v>0.36666666666666697</v>
      </c>
      <c r="G98" s="37">
        <f>IFERROR(IF(DJornada[[#This Row],[Dias Úteis]]="","",DJornada[[#This Row],[Dias Úteis]]*DJornada[[#This Row],[Carga Horária]]*24),"")</f>
        <v>184.80000000000015</v>
      </c>
      <c r="H98" s="33" t="s">
        <v>17</v>
      </c>
      <c r="I98" s="33" t="s">
        <v>104</v>
      </c>
      <c r="J98" s="33" t="s">
        <v>123</v>
      </c>
      <c r="K98" s="33" t="s">
        <v>10</v>
      </c>
      <c r="L98" s="33" t="s">
        <v>78</v>
      </c>
      <c r="M98" s="33" t="s">
        <v>1</v>
      </c>
      <c r="N98" s="77">
        <v>7153.42</v>
      </c>
      <c r="O98" s="78">
        <f>IF(DJornada[[#This Row],[Salário]]="","",DJornada[[#This Row],[Salário]]/DJornada[[#This Row],[Horas Prevista no Mês]])</f>
        <v>38.708982683982654</v>
      </c>
      <c r="P98" s="37" t="str">
        <f>IF(DJornada[[#This Row],[Data Prevista]]="","",TEXT(DJornada[[#This Row],[Data Prevista]],"mm/aaaa"))</f>
        <v>03/2025</v>
      </c>
    </row>
    <row r="99" spans="2:16" x14ac:dyDescent="0.25">
      <c r="B99" s="33">
        <v>16</v>
      </c>
      <c r="C99" s="39" t="str">
        <f>IF(DJornada[[#This Row],[Matricula]]="","",VLOOKUP(DJornada[[#This Row],[Matricula]],Cadastros!$P:$Q,2,0))</f>
        <v>Funcionario 16</v>
      </c>
      <c r="D99" s="22" t="s">
        <v>133</v>
      </c>
      <c r="E99" s="33">
        <v>21</v>
      </c>
      <c r="F99" s="43">
        <v>0.36666666666666697</v>
      </c>
      <c r="G99" s="37">
        <f>IFERROR(IF(DJornada[[#This Row],[Dias Úteis]]="","",DJornada[[#This Row],[Dias Úteis]]*DJornada[[#This Row],[Carga Horária]]*24),"")</f>
        <v>184.80000000000015</v>
      </c>
      <c r="H99" s="33" t="s">
        <v>18</v>
      </c>
      <c r="I99" s="33" t="s">
        <v>109</v>
      </c>
      <c r="J99" s="33" t="s">
        <v>129</v>
      </c>
      <c r="K99" s="33" t="s">
        <v>9</v>
      </c>
      <c r="L99" s="33" t="s">
        <v>76</v>
      </c>
      <c r="M99" s="33" t="s">
        <v>0</v>
      </c>
      <c r="N99" s="77">
        <v>5174.8100000000004</v>
      </c>
      <c r="O99" s="78">
        <f>IF(DJornada[[#This Row],[Salário]]="","",DJornada[[#This Row],[Salário]]/DJornada[[#This Row],[Horas Prevista no Mês]])</f>
        <v>28.002218614718593</v>
      </c>
      <c r="P99" s="37" t="str">
        <f>IF(DJornada[[#This Row],[Data Prevista]]="","",TEXT(DJornada[[#This Row],[Data Prevista]],"mm/aaaa"))</f>
        <v>03/2025</v>
      </c>
    </row>
    <row r="100" spans="2:16" x14ac:dyDescent="0.25">
      <c r="B100" s="33">
        <v>17</v>
      </c>
      <c r="C100" s="39" t="str">
        <f>IF(DJornada[[#This Row],[Matricula]]="","",VLOOKUP(DJornada[[#This Row],[Matricula]],Cadastros!$P:$Q,2,0))</f>
        <v>Funcionario 17</v>
      </c>
      <c r="D100" s="22" t="s">
        <v>133</v>
      </c>
      <c r="E100" s="33">
        <v>21</v>
      </c>
      <c r="F100" s="42">
        <v>0.36666666666666697</v>
      </c>
      <c r="G100" s="37">
        <f>IFERROR(IF(DJornada[[#This Row],[Dias Úteis]]="","",DJornada[[#This Row],[Dias Úteis]]*DJornada[[#This Row],[Carga Horária]]*24),"")</f>
        <v>184.80000000000015</v>
      </c>
      <c r="H100" s="33" t="s">
        <v>18</v>
      </c>
      <c r="I100" s="33" t="s">
        <v>99</v>
      </c>
      <c r="J100" s="33" t="s">
        <v>113</v>
      </c>
      <c r="K100" s="33" t="s">
        <v>8</v>
      </c>
      <c r="L100" s="33" t="s">
        <v>78</v>
      </c>
      <c r="M100" s="33" t="s">
        <v>1</v>
      </c>
      <c r="N100" s="77">
        <v>5064.05</v>
      </c>
      <c r="O100" s="78">
        <f>IF(DJornada[[#This Row],[Salário]]="","",DJornada[[#This Row],[Salário]]/DJornada[[#This Row],[Horas Prevista no Mês]])</f>
        <v>27.402867965367943</v>
      </c>
      <c r="P100" s="37" t="str">
        <f>IF(DJornada[[#This Row],[Data Prevista]]="","",TEXT(DJornada[[#This Row],[Data Prevista]],"mm/aaaa"))</f>
        <v>03/2025</v>
      </c>
    </row>
    <row r="101" spans="2:16" x14ac:dyDescent="0.25">
      <c r="B101" s="33">
        <v>18</v>
      </c>
      <c r="C101" s="39" t="str">
        <f>IF(DJornada[[#This Row],[Matricula]]="","",VLOOKUP(DJornada[[#This Row],[Matricula]],Cadastros!$P:$Q,2,0))</f>
        <v>Funcionario 18</v>
      </c>
      <c r="D101" s="22" t="s">
        <v>133</v>
      </c>
      <c r="E101" s="33">
        <v>21</v>
      </c>
      <c r="F101" s="43">
        <v>0.36666666666666697</v>
      </c>
      <c r="G101" s="37">
        <f>IFERROR(IF(DJornada[[#This Row],[Dias Úteis]]="","",DJornada[[#This Row],[Dias Úteis]]*DJornada[[#This Row],[Carga Horária]]*24),"")</f>
        <v>184.80000000000015</v>
      </c>
      <c r="H101" s="33" t="s">
        <v>17</v>
      </c>
      <c r="I101" s="33" t="s">
        <v>97</v>
      </c>
      <c r="J101" s="33" t="s">
        <v>130</v>
      </c>
      <c r="K101" s="33" t="s">
        <v>11</v>
      </c>
      <c r="L101" s="33" t="s">
        <v>77</v>
      </c>
      <c r="M101" s="33" t="s">
        <v>1</v>
      </c>
      <c r="N101" s="77">
        <v>2748.42</v>
      </c>
      <c r="O101" s="78">
        <f>IF(DJornada[[#This Row],[Salário]]="","",DJornada[[#This Row],[Salário]]/DJornada[[#This Row],[Horas Prevista no Mês]])</f>
        <v>14.872402597402585</v>
      </c>
      <c r="P101" s="37" t="str">
        <f>IF(DJornada[[#This Row],[Data Prevista]]="","",TEXT(DJornada[[#This Row],[Data Prevista]],"mm/aaaa"))</f>
        <v>03/2025</v>
      </c>
    </row>
    <row r="102" spans="2:16" x14ac:dyDescent="0.25">
      <c r="B102" s="33">
        <v>19</v>
      </c>
      <c r="C102" s="39" t="str">
        <f>IF(DJornada[[#This Row],[Matricula]]="","",VLOOKUP(DJornada[[#This Row],[Matricula]],Cadastros!$P:$Q,2,0))</f>
        <v>Funcionario 19</v>
      </c>
      <c r="D102" s="22" t="s">
        <v>133</v>
      </c>
      <c r="E102" s="33">
        <v>21</v>
      </c>
      <c r="F102" s="42">
        <v>0.36666666666666697</v>
      </c>
      <c r="G102" s="37">
        <f>IFERROR(IF(DJornada[[#This Row],[Dias Úteis]]="","",DJornada[[#This Row],[Dias Úteis]]*DJornada[[#This Row],[Carga Horária]]*24),"")</f>
        <v>184.80000000000015</v>
      </c>
      <c r="H102" s="33" t="s">
        <v>16</v>
      </c>
      <c r="I102" s="33" t="s">
        <v>100</v>
      </c>
      <c r="J102" s="33" t="s">
        <v>130</v>
      </c>
      <c r="K102" s="33" t="s">
        <v>11</v>
      </c>
      <c r="L102" s="33" t="s">
        <v>76</v>
      </c>
      <c r="M102" s="33" t="s">
        <v>143</v>
      </c>
      <c r="N102" s="77">
        <v>6592.65</v>
      </c>
      <c r="O102" s="78">
        <f>IF(DJornada[[#This Row],[Salário]]="","",DJornada[[#This Row],[Salário]]/DJornada[[#This Row],[Horas Prevista no Mês]])</f>
        <v>35.674512987012953</v>
      </c>
      <c r="P102" s="37" t="str">
        <f>IF(DJornada[[#This Row],[Data Prevista]]="","",TEXT(DJornada[[#This Row],[Data Prevista]],"mm/aaaa"))</f>
        <v>03/2025</v>
      </c>
    </row>
    <row r="103" spans="2:16" x14ac:dyDescent="0.25">
      <c r="B103" s="33">
        <v>20</v>
      </c>
      <c r="C103" s="39" t="str">
        <f>IF(DJornada[[#This Row],[Matricula]]="","",VLOOKUP(DJornada[[#This Row],[Matricula]],Cadastros!$P:$Q,2,0))</f>
        <v>Funcionario 20</v>
      </c>
      <c r="D103" s="22" t="s">
        <v>133</v>
      </c>
      <c r="E103" s="33">
        <v>21</v>
      </c>
      <c r="F103" s="43">
        <v>0.36666666666666697</v>
      </c>
      <c r="G103" s="37">
        <f>IFERROR(IF(DJornada[[#This Row],[Dias Úteis]]="","",DJornada[[#This Row],[Dias Úteis]]*DJornada[[#This Row],[Carga Horária]]*24),"")</f>
        <v>184.80000000000015</v>
      </c>
      <c r="H103" s="33" t="s">
        <v>17</v>
      </c>
      <c r="I103" s="33" t="s">
        <v>96</v>
      </c>
      <c r="J103" s="33" t="s">
        <v>114</v>
      </c>
      <c r="K103" s="33" t="s">
        <v>7</v>
      </c>
      <c r="L103" s="33" t="s">
        <v>76</v>
      </c>
      <c r="M103" s="33" t="s">
        <v>1</v>
      </c>
      <c r="N103" s="77">
        <v>2128.84</v>
      </c>
      <c r="O103" s="78">
        <f>IF(DJornada[[#This Row],[Salário]]="","",DJornada[[#This Row],[Salário]]/DJornada[[#This Row],[Horas Prevista no Mês]])</f>
        <v>11.519696969696961</v>
      </c>
      <c r="P103" s="37" t="str">
        <f>IF(DJornada[[#This Row],[Data Prevista]]="","",TEXT(DJornada[[#This Row],[Data Prevista]],"mm/aaaa"))</f>
        <v>03/2025</v>
      </c>
    </row>
    <row r="104" spans="2:16" x14ac:dyDescent="0.25">
      <c r="B104" s="33">
        <v>21</v>
      </c>
      <c r="C104" s="39" t="str">
        <f>IF(DJornada[[#This Row],[Matricula]]="","",VLOOKUP(DJornada[[#This Row],[Matricula]],Cadastros!$P:$Q,2,0))</f>
        <v>Funcionario 21</v>
      </c>
      <c r="D104" s="22" t="s">
        <v>133</v>
      </c>
      <c r="E104" s="33">
        <v>21</v>
      </c>
      <c r="F104" s="42">
        <v>0.36666666666666697</v>
      </c>
      <c r="G104" s="37">
        <f>IFERROR(IF(DJornada[[#This Row],[Dias Úteis]]="","",DJornada[[#This Row],[Dias Úteis]]*DJornada[[#This Row],[Carga Horária]]*24),"")</f>
        <v>184.80000000000015</v>
      </c>
      <c r="H104" s="33" t="s">
        <v>18</v>
      </c>
      <c r="I104" s="33" t="s">
        <v>110</v>
      </c>
      <c r="J104" s="33" t="s">
        <v>125</v>
      </c>
      <c r="K104" s="33" t="s">
        <v>10</v>
      </c>
      <c r="L104" s="33" t="s">
        <v>76</v>
      </c>
      <c r="M104" s="33" t="s">
        <v>0</v>
      </c>
      <c r="N104" s="77">
        <v>7959.82</v>
      </c>
      <c r="O104" s="78">
        <f>IF(DJornada[[#This Row],[Salário]]="","",DJornada[[#This Row],[Salário]]/DJornada[[#This Row],[Horas Prevista no Mês]])</f>
        <v>43.072619047619007</v>
      </c>
      <c r="P104" s="37" t="str">
        <f>IF(DJornada[[#This Row],[Data Prevista]]="","",TEXT(DJornada[[#This Row],[Data Prevista]],"mm/aaaa"))</f>
        <v>03/2025</v>
      </c>
    </row>
    <row r="105" spans="2:16" x14ac:dyDescent="0.25">
      <c r="B105" s="33">
        <v>22</v>
      </c>
      <c r="C105" s="39" t="str">
        <f>IF(DJornada[[#This Row],[Matricula]]="","",VLOOKUP(DJornada[[#This Row],[Matricula]],Cadastros!$P:$Q,2,0))</f>
        <v>Funcionario 22</v>
      </c>
      <c r="D105" s="22" t="s">
        <v>133</v>
      </c>
      <c r="E105" s="33">
        <v>21</v>
      </c>
      <c r="F105" s="43">
        <v>0.36666666666666697</v>
      </c>
      <c r="G105" s="37">
        <f>IFERROR(IF(DJornada[[#This Row],[Dias Úteis]]="","",DJornada[[#This Row],[Dias Úteis]]*DJornada[[#This Row],[Carga Horária]]*24),"")</f>
        <v>184.80000000000015</v>
      </c>
      <c r="H105" s="33" t="s">
        <v>17</v>
      </c>
      <c r="I105" s="33" t="s">
        <v>100</v>
      </c>
      <c r="J105" s="33" t="s">
        <v>121</v>
      </c>
      <c r="K105" s="33" t="s">
        <v>7</v>
      </c>
      <c r="L105" s="33" t="s">
        <v>77</v>
      </c>
      <c r="M105" s="33" t="s">
        <v>0</v>
      </c>
      <c r="N105" s="77">
        <v>3783.84</v>
      </c>
      <c r="O105" s="78">
        <f>IF(DJornada[[#This Row],[Salário]]="","",DJornada[[#This Row],[Salário]]/DJornada[[#This Row],[Horas Prevista no Mês]])</f>
        <v>20.475324675324661</v>
      </c>
      <c r="P105" s="37" t="str">
        <f>IF(DJornada[[#This Row],[Data Prevista]]="","",TEXT(DJornada[[#This Row],[Data Prevista]],"mm/aaaa"))</f>
        <v>03/2025</v>
      </c>
    </row>
    <row r="106" spans="2:16" x14ac:dyDescent="0.25">
      <c r="B106" s="33">
        <v>23</v>
      </c>
      <c r="C106" s="39" t="str">
        <f>IF(DJornada[[#This Row],[Matricula]]="","",VLOOKUP(DJornada[[#This Row],[Matricula]],Cadastros!$P:$Q,2,0))</f>
        <v>Funcionario 23</v>
      </c>
      <c r="D106" s="22" t="s">
        <v>133</v>
      </c>
      <c r="E106" s="33">
        <v>21</v>
      </c>
      <c r="F106" s="42">
        <v>0.36666666666666697</v>
      </c>
      <c r="G106" s="37">
        <f>IFERROR(IF(DJornada[[#This Row],[Dias Úteis]]="","",DJornada[[#This Row],[Dias Úteis]]*DJornada[[#This Row],[Carga Horária]]*24),"")</f>
        <v>184.80000000000015</v>
      </c>
      <c r="H106" s="33" t="s">
        <v>18</v>
      </c>
      <c r="I106" s="33" t="s">
        <v>100</v>
      </c>
      <c r="J106" s="33" t="s">
        <v>115</v>
      </c>
      <c r="K106" s="33" t="s">
        <v>10</v>
      </c>
      <c r="L106" s="33" t="s">
        <v>77</v>
      </c>
      <c r="M106" s="33" t="s">
        <v>0</v>
      </c>
      <c r="N106" s="77">
        <v>4884.68</v>
      </c>
      <c r="O106" s="78">
        <f>IF(DJornada[[#This Row],[Salário]]="","",DJornada[[#This Row],[Salário]]/DJornada[[#This Row],[Horas Prevista no Mês]])</f>
        <v>26.43225108225106</v>
      </c>
      <c r="P106" s="37" t="str">
        <f>IF(DJornada[[#This Row],[Data Prevista]]="","",TEXT(DJornada[[#This Row],[Data Prevista]],"mm/aaaa"))</f>
        <v>03/2025</v>
      </c>
    </row>
    <row r="107" spans="2:16" x14ac:dyDescent="0.25">
      <c r="B107" s="33">
        <v>24</v>
      </c>
      <c r="C107" s="39" t="str">
        <f>IF(DJornada[[#This Row],[Matricula]]="","",VLOOKUP(DJornada[[#This Row],[Matricula]],Cadastros!$P:$Q,2,0))</f>
        <v>Funcionario 24</v>
      </c>
      <c r="D107" s="22" t="s">
        <v>133</v>
      </c>
      <c r="E107" s="33">
        <v>21</v>
      </c>
      <c r="F107" s="43">
        <v>0.36666666666666697</v>
      </c>
      <c r="G107" s="37">
        <f>IFERROR(IF(DJornada[[#This Row],[Dias Úteis]]="","",DJornada[[#This Row],[Dias Úteis]]*DJornada[[#This Row],[Carga Horária]]*24),"")</f>
        <v>184.80000000000015</v>
      </c>
      <c r="H107" s="33" t="s">
        <v>18</v>
      </c>
      <c r="I107" s="33" t="s">
        <v>103</v>
      </c>
      <c r="J107" s="33" t="s">
        <v>129</v>
      </c>
      <c r="K107" s="33" t="s">
        <v>10</v>
      </c>
      <c r="L107" s="33" t="s">
        <v>78</v>
      </c>
      <c r="M107" s="33" t="s">
        <v>143</v>
      </c>
      <c r="N107" s="77">
        <v>11482.18</v>
      </c>
      <c r="O107" s="78">
        <f>IF(DJornada[[#This Row],[Salário]]="","",DJornada[[#This Row],[Salário]]/DJornada[[#This Row],[Horas Prevista no Mês]])</f>
        <v>62.133008658008606</v>
      </c>
      <c r="P107" s="37" t="str">
        <f>IF(DJornada[[#This Row],[Data Prevista]]="","",TEXT(DJornada[[#This Row],[Data Prevista]],"mm/aaaa"))</f>
        <v>03/2025</v>
      </c>
    </row>
    <row r="108" spans="2:16" x14ac:dyDescent="0.25">
      <c r="B108" s="33">
        <v>25</v>
      </c>
      <c r="C108" s="39" t="str">
        <f>IF(DJornada[[#This Row],[Matricula]]="","",VLOOKUP(DJornada[[#This Row],[Matricula]],Cadastros!$P:$Q,2,0))</f>
        <v>Funcionario 25</v>
      </c>
      <c r="D108" s="22" t="s">
        <v>133</v>
      </c>
      <c r="E108" s="33">
        <v>21</v>
      </c>
      <c r="F108" s="42">
        <v>0.36666666666666697</v>
      </c>
      <c r="G108" s="37">
        <f>IFERROR(IF(DJornada[[#This Row],[Dias Úteis]]="","",DJornada[[#This Row],[Dias Úteis]]*DJornada[[#This Row],[Carga Horária]]*24),"")</f>
        <v>184.80000000000015</v>
      </c>
      <c r="H108" s="33" t="s">
        <v>18</v>
      </c>
      <c r="I108" s="33" t="s">
        <v>100</v>
      </c>
      <c r="J108" s="33" t="s">
        <v>117</v>
      </c>
      <c r="K108" s="33" t="s">
        <v>10</v>
      </c>
      <c r="L108" s="33" t="s">
        <v>77</v>
      </c>
      <c r="M108" s="33" t="s">
        <v>143</v>
      </c>
      <c r="N108" s="77">
        <v>5080.91</v>
      </c>
      <c r="O108" s="78">
        <f>IF(DJornada[[#This Row],[Salário]]="","",DJornada[[#This Row],[Salário]]/DJornada[[#This Row],[Horas Prevista no Mês]])</f>
        <v>27.49410173160171</v>
      </c>
      <c r="P108" s="37" t="str">
        <f>IF(DJornada[[#This Row],[Data Prevista]]="","",TEXT(DJornada[[#This Row],[Data Prevista]],"mm/aaaa"))</f>
        <v>03/2025</v>
      </c>
    </row>
    <row r="109" spans="2:16" x14ac:dyDescent="0.25">
      <c r="B109" s="33">
        <v>26</v>
      </c>
      <c r="C109" s="39" t="str">
        <f>IF(DJornada[[#This Row],[Matricula]]="","",VLOOKUP(DJornada[[#This Row],[Matricula]],Cadastros!$P:$Q,2,0))</f>
        <v>Funcionario 26</v>
      </c>
      <c r="D109" s="22" t="s">
        <v>133</v>
      </c>
      <c r="E109" s="33">
        <v>21</v>
      </c>
      <c r="F109" s="43">
        <v>0.36666666666666697</v>
      </c>
      <c r="G109" s="37">
        <f>IFERROR(IF(DJornada[[#This Row],[Dias Úteis]]="","",DJornada[[#This Row],[Dias Úteis]]*DJornada[[#This Row],[Carga Horária]]*24),"")</f>
        <v>184.80000000000015</v>
      </c>
      <c r="H109" s="33" t="s">
        <v>17</v>
      </c>
      <c r="I109" s="33" t="s">
        <v>102</v>
      </c>
      <c r="J109" s="33" t="s">
        <v>123</v>
      </c>
      <c r="K109" s="33" t="s">
        <v>7</v>
      </c>
      <c r="L109" s="33" t="s">
        <v>78</v>
      </c>
      <c r="M109" s="33" t="s">
        <v>0</v>
      </c>
      <c r="N109" s="77">
        <v>9827.9500000000007</v>
      </c>
      <c r="O109" s="78">
        <f>IF(DJornada[[#This Row],[Salário]]="","",DJornada[[#This Row],[Salário]]/DJornada[[#This Row],[Horas Prevista no Mês]])</f>
        <v>53.181547619047578</v>
      </c>
      <c r="P109" s="37" t="str">
        <f>IF(DJornada[[#This Row],[Data Prevista]]="","",TEXT(DJornada[[#This Row],[Data Prevista]],"mm/aaaa"))</f>
        <v>03/2025</v>
      </c>
    </row>
    <row r="110" spans="2:16" x14ac:dyDescent="0.25">
      <c r="B110" s="33">
        <v>27</v>
      </c>
      <c r="C110" s="39" t="str">
        <f>IF(DJornada[[#This Row],[Matricula]]="","",VLOOKUP(DJornada[[#This Row],[Matricula]],Cadastros!$P:$Q,2,0))</f>
        <v>Funcionario 27</v>
      </c>
      <c r="D110" s="22" t="s">
        <v>133</v>
      </c>
      <c r="E110" s="33">
        <v>21</v>
      </c>
      <c r="F110" s="42">
        <v>0.36666666666666697</v>
      </c>
      <c r="G110" s="37">
        <f>IFERROR(IF(DJornada[[#This Row],[Dias Úteis]]="","",DJornada[[#This Row],[Dias Úteis]]*DJornada[[#This Row],[Carga Horária]]*24),"")</f>
        <v>184.80000000000015</v>
      </c>
      <c r="H110" s="33" t="s">
        <v>16</v>
      </c>
      <c r="I110" s="33" t="s">
        <v>97</v>
      </c>
      <c r="J110" s="33" t="s">
        <v>125</v>
      </c>
      <c r="K110" s="33" t="s">
        <v>11</v>
      </c>
      <c r="L110" s="33" t="s">
        <v>76</v>
      </c>
      <c r="M110" s="33" t="s">
        <v>143</v>
      </c>
      <c r="N110" s="77">
        <v>2450.89</v>
      </c>
      <c r="O110" s="78">
        <f>IF(DJornada[[#This Row],[Salário]]="","",DJornada[[#This Row],[Salário]]/DJornada[[#This Row],[Horas Prevista no Mês]])</f>
        <v>13.262391774891762</v>
      </c>
      <c r="P110" s="37" t="str">
        <f>IF(DJornada[[#This Row],[Data Prevista]]="","",TEXT(DJornada[[#This Row],[Data Prevista]],"mm/aaaa"))</f>
        <v>03/2025</v>
      </c>
    </row>
    <row r="111" spans="2:16" x14ac:dyDescent="0.25">
      <c r="B111" s="33">
        <v>28</v>
      </c>
      <c r="C111" s="39" t="str">
        <f>IF(DJornada[[#This Row],[Matricula]]="","",VLOOKUP(DJornada[[#This Row],[Matricula]],Cadastros!$P:$Q,2,0))</f>
        <v>Funcionario 28</v>
      </c>
      <c r="D111" s="22" t="s">
        <v>133</v>
      </c>
      <c r="E111" s="33">
        <v>21</v>
      </c>
      <c r="F111" s="43">
        <v>0.36666666666666697</v>
      </c>
      <c r="G111" s="37">
        <f>IFERROR(IF(DJornada[[#This Row],[Dias Úteis]]="","",DJornada[[#This Row],[Dias Úteis]]*DJornada[[#This Row],[Carga Horária]]*24),"")</f>
        <v>184.80000000000015</v>
      </c>
      <c r="H111" s="33" t="s">
        <v>16</v>
      </c>
      <c r="I111" s="33" t="s">
        <v>110</v>
      </c>
      <c r="J111" s="33" t="s">
        <v>122</v>
      </c>
      <c r="K111" s="33" t="s">
        <v>8</v>
      </c>
      <c r="L111" s="33" t="s">
        <v>76</v>
      </c>
      <c r="M111" s="33" t="s">
        <v>0</v>
      </c>
      <c r="N111" s="77">
        <v>7968.86</v>
      </c>
      <c r="O111" s="78">
        <f>IF(DJornada[[#This Row],[Salário]]="","",DJornada[[#This Row],[Salário]]/DJornada[[#This Row],[Horas Prevista no Mês]])</f>
        <v>43.121536796536759</v>
      </c>
      <c r="P111" s="37" t="str">
        <f>IF(DJornada[[#This Row],[Data Prevista]]="","",TEXT(DJornada[[#This Row],[Data Prevista]],"mm/aaaa"))</f>
        <v>03/2025</v>
      </c>
    </row>
    <row r="112" spans="2:16" x14ac:dyDescent="0.25">
      <c r="B112" s="33">
        <v>29</v>
      </c>
      <c r="C112" s="39" t="str">
        <f>IF(DJornada[[#This Row],[Matricula]]="","",VLOOKUP(DJornada[[#This Row],[Matricula]],Cadastros!$P:$Q,2,0))</f>
        <v>Funcionario 29</v>
      </c>
      <c r="D112" s="22" t="s">
        <v>133</v>
      </c>
      <c r="E112" s="33">
        <v>21</v>
      </c>
      <c r="F112" s="42">
        <v>0.36666666666666697</v>
      </c>
      <c r="G112" s="37">
        <f>IFERROR(IF(DJornada[[#This Row],[Dias Úteis]]="","",DJornada[[#This Row],[Dias Úteis]]*DJornada[[#This Row],[Carga Horária]]*24),"")</f>
        <v>184.80000000000015</v>
      </c>
      <c r="H112" s="33" t="s">
        <v>17</v>
      </c>
      <c r="I112" s="33" t="s">
        <v>102</v>
      </c>
      <c r="J112" s="33" t="s">
        <v>114</v>
      </c>
      <c r="K112" s="33" t="s">
        <v>11</v>
      </c>
      <c r="L112" s="33" t="s">
        <v>78</v>
      </c>
      <c r="M112" s="33" t="s">
        <v>143</v>
      </c>
      <c r="N112" s="77">
        <v>10002.629999999999</v>
      </c>
      <c r="O112" s="78">
        <f>IF(DJornada[[#This Row],[Salário]]="","",DJornada[[#This Row],[Salário]]/DJornada[[#This Row],[Horas Prevista no Mês]])</f>
        <v>54.126785714285667</v>
      </c>
      <c r="P112" s="37" t="str">
        <f>IF(DJornada[[#This Row],[Data Prevista]]="","",TEXT(DJornada[[#This Row],[Data Prevista]],"mm/aaaa"))</f>
        <v>03/2025</v>
      </c>
    </row>
    <row r="113" spans="2:16" x14ac:dyDescent="0.25">
      <c r="B113" s="33">
        <v>30</v>
      </c>
      <c r="C113" s="39" t="str">
        <f>IF(DJornada[[#This Row],[Matricula]]="","",VLOOKUP(DJornada[[#This Row],[Matricula]],Cadastros!$P:$Q,2,0))</f>
        <v>Funcionario 30</v>
      </c>
      <c r="D113" s="22" t="s">
        <v>133</v>
      </c>
      <c r="E113" s="33">
        <v>21</v>
      </c>
      <c r="F113" s="43">
        <v>0.36666666666666697</v>
      </c>
      <c r="G113" s="37">
        <f>IFERROR(IF(DJornada[[#This Row],[Dias Úteis]]="","",DJornada[[#This Row],[Dias Úteis]]*DJornada[[#This Row],[Carga Horária]]*24),"")</f>
        <v>184.80000000000015</v>
      </c>
      <c r="H113" s="33" t="s">
        <v>16</v>
      </c>
      <c r="I113" s="33" t="s">
        <v>96</v>
      </c>
      <c r="J113" s="33" t="s">
        <v>122</v>
      </c>
      <c r="K113" s="33" t="s">
        <v>8</v>
      </c>
      <c r="L113" s="33" t="s">
        <v>76</v>
      </c>
      <c r="M113" s="33" t="s">
        <v>0</v>
      </c>
      <c r="N113" s="77">
        <v>4117.93</v>
      </c>
      <c r="O113" s="78">
        <f>IF(DJornada[[#This Row],[Salário]]="","",DJornada[[#This Row],[Salário]]/DJornada[[#This Row],[Horas Prevista no Mês]])</f>
        <v>22.283170995670979</v>
      </c>
      <c r="P113" s="37" t="str">
        <f>IF(DJornada[[#This Row],[Data Prevista]]="","",TEXT(DJornada[[#This Row],[Data Prevista]],"mm/aaaa"))</f>
        <v>03/2025</v>
      </c>
    </row>
    <row r="114" spans="2:16" x14ac:dyDescent="0.25">
      <c r="B114" s="33">
        <v>31</v>
      </c>
      <c r="C114" s="39" t="str">
        <f>IF(DJornada[[#This Row],[Matricula]]="","",VLOOKUP(DJornada[[#This Row],[Matricula]],Cadastros!$P:$Q,2,0))</f>
        <v>Funcionario 31</v>
      </c>
      <c r="D114" s="22" t="s">
        <v>133</v>
      </c>
      <c r="E114" s="33">
        <v>21</v>
      </c>
      <c r="F114" s="42">
        <v>0.36666666666666697</v>
      </c>
      <c r="G114" s="37">
        <f>IFERROR(IF(DJornada[[#This Row],[Dias Úteis]]="","",DJornada[[#This Row],[Dias Úteis]]*DJornada[[#This Row],[Carga Horária]]*24),"")</f>
        <v>184.80000000000015</v>
      </c>
      <c r="H114" s="33" t="s">
        <v>18</v>
      </c>
      <c r="I114" s="33" t="s">
        <v>97</v>
      </c>
      <c r="J114" s="33" t="s">
        <v>114</v>
      </c>
      <c r="K114" s="33" t="s">
        <v>7</v>
      </c>
      <c r="L114" s="33" t="s">
        <v>76</v>
      </c>
      <c r="M114" s="33" t="s">
        <v>1</v>
      </c>
      <c r="N114" s="77">
        <v>8657.69</v>
      </c>
      <c r="O114" s="78">
        <f>IF(DJornada[[#This Row],[Salário]]="","",DJornada[[#This Row],[Salário]]/DJornada[[#This Row],[Horas Prevista no Mês]])</f>
        <v>46.848971861471824</v>
      </c>
      <c r="P114" s="37" t="str">
        <f>IF(DJornada[[#This Row],[Data Prevista]]="","",TEXT(DJornada[[#This Row],[Data Prevista]],"mm/aaaa"))</f>
        <v>03/2025</v>
      </c>
    </row>
    <row r="115" spans="2:16" x14ac:dyDescent="0.25">
      <c r="B115" s="33">
        <v>32</v>
      </c>
      <c r="C115" s="39" t="str">
        <f>IF(DJornada[[#This Row],[Matricula]]="","",VLOOKUP(DJornada[[#This Row],[Matricula]],Cadastros!$P:$Q,2,0))</f>
        <v>Funcionario 32</v>
      </c>
      <c r="D115" s="22" t="s">
        <v>133</v>
      </c>
      <c r="E115" s="33">
        <v>21</v>
      </c>
      <c r="F115" s="43">
        <v>0.36666666666666697</v>
      </c>
      <c r="G115" s="37">
        <f>IFERROR(IF(DJornada[[#This Row],[Dias Úteis]]="","",DJornada[[#This Row],[Dias Úteis]]*DJornada[[#This Row],[Carga Horária]]*24),"")</f>
        <v>184.80000000000015</v>
      </c>
      <c r="H115" s="33" t="s">
        <v>16</v>
      </c>
      <c r="I115" s="33" t="s">
        <v>98</v>
      </c>
      <c r="J115" s="33" t="s">
        <v>111</v>
      </c>
      <c r="K115" s="33" t="s">
        <v>9</v>
      </c>
      <c r="L115" s="33" t="s">
        <v>76</v>
      </c>
      <c r="M115" s="33" t="s">
        <v>143</v>
      </c>
      <c r="N115" s="77">
        <v>2854.08</v>
      </c>
      <c r="O115" s="78">
        <f>IF(DJornada[[#This Row],[Salário]]="","",DJornada[[#This Row],[Salário]]/DJornada[[#This Row],[Horas Prevista no Mês]])</f>
        <v>15.444155844155832</v>
      </c>
      <c r="P115" s="37" t="str">
        <f>IF(DJornada[[#This Row],[Data Prevista]]="","",TEXT(DJornada[[#This Row],[Data Prevista]],"mm/aaaa"))</f>
        <v>03/2025</v>
      </c>
    </row>
    <row r="116" spans="2:16" x14ac:dyDescent="0.25">
      <c r="B116" s="33">
        <v>33</v>
      </c>
      <c r="C116" s="39" t="str">
        <f>IF(DJornada[[#This Row],[Matricula]]="","",VLOOKUP(DJornada[[#This Row],[Matricula]],Cadastros!$P:$Q,2,0))</f>
        <v>Funcionario 33</v>
      </c>
      <c r="D116" s="22" t="s">
        <v>133</v>
      </c>
      <c r="E116" s="33">
        <v>21</v>
      </c>
      <c r="F116" s="42">
        <v>0.36666666666666697</v>
      </c>
      <c r="G116" s="37">
        <f>IFERROR(IF(DJornada[[#This Row],[Dias Úteis]]="","",DJornada[[#This Row],[Dias Úteis]]*DJornada[[#This Row],[Carga Horária]]*24),"")</f>
        <v>184.80000000000015</v>
      </c>
      <c r="H116" s="33" t="s">
        <v>17</v>
      </c>
      <c r="I116" s="33" t="s">
        <v>101</v>
      </c>
      <c r="J116" s="33" t="s">
        <v>119</v>
      </c>
      <c r="K116" s="33" t="s">
        <v>9</v>
      </c>
      <c r="L116" s="33" t="s">
        <v>76</v>
      </c>
      <c r="M116" s="33" t="s">
        <v>0</v>
      </c>
      <c r="N116" s="77">
        <v>8815.02</v>
      </c>
      <c r="O116" s="78">
        <f>IF(DJornada[[#This Row],[Salário]]="","",DJornada[[#This Row],[Salário]]/DJornada[[#This Row],[Horas Prevista no Mês]])</f>
        <v>47.700324675324637</v>
      </c>
      <c r="P116" s="37" t="str">
        <f>IF(DJornada[[#This Row],[Data Prevista]]="","",TEXT(DJornada[[#This Row],[Data Prevista]],"mm/aaaa"))</f>
        <v>03/2025</v>
      </c>
    </row>
    <row r="117" spans="2:16" x14ac:dyDescent="0.25">
      <c r="B117" s="33">
        <v>34</v>
      </c>
      <c r="C117" s="39" t="str">
        <f>IF(DJornada[[#This Row],[Matricula]]="","",VLOOKUP(DJornada[[#This Row],[Matricula]],Cadastros!$P:$Q,2,0))</f>
        <v>Funcionario 34</v>
      </c>
      <c r="D117" s="22" t="s">
        <v>133</v>
      </c>
      <c r="E117" s="33">
        <v>21</v>
      </c>
      <c r="F117" s="43">
        <v>0.36666666666666697</v>
      </c>
      <c r="G117" s="37">
        <f>IFERROR(IF(DJornada[[#This Row],[Dias Úteis]]="","",DJornada[[#This Row],[Dias Úteis]]*DJornada[[#This Row],[Carga Horária]]*24),"")</f>
        <v>184.80000000000015</v>
      </c>
      <c r="H117" s="33" t="s">
        <v>16</v>
      </c>
      <c r="I117" s="33" t="s">
        <v>101</v>
      </c>
      <c r="J117" s="33" t="s">
        <v>115</v>
      </c>
      <c r="K117" s="33" t="s">
        <v>11</v>
      </c>
      <c r="L117" s="33" t="s">
        <v>76</v>
      </c>
      <c r="M117" s="33" t="s">
        <v>1</v>
      </c>
      <c r="N117" s="77">
        <v>6518.49</v>
      </c>
      <c r="O117" s="78">
        <f>IF(DJornada[[#This Row],[Salário]]="","",DJornada[[#This Row],[Salário]]/DJornada[[#This Row],[Horas Prevista no Mês]])</f>
        <v>35.273214285714253</v>
      </c>
      <c r="P117" s="37" t="str">
        <f>IF(DJornada[[#This Row],[Data Prevista]]="","",TEXT(DJornada[[#This Row],[Data Prevista]],"mm/aaaa"))</f>
        <v>03/2025</v>
      </c>
    </row>
    <row r="118" spans="2:16" x14ac:dyDescent="0.25">
      <c r="B118" s="33">
        <v>35</v>
      </c>
      <c r="C118" s="39" t="str">
        <f>IF(DJornada[[#This Row],[Matricula]]="","",VLOOKUP(DJornada[[#This Row],[Matricula]],Cadastros!$P:$Q,2,0))</f>
        <v>Funcionario 35</v>
      </c>
      <c r="D118" s="22" t="s">
        <v>133</v>
      </c>
      <c r="E118" s="33">
        <v>21</v>
      </c>
      <c r="F118" s="42">
        <v>0.36666666666666697</v>
      </c>
      <c r="G118" s="37">
        <f>IFERROR(IF(DJornada[[#This Row],[Dias Úteis]]="","",DJornada[[#This Row],[Dias Úteis]]*DJornada[[#This Row],[Carga Horária]]*24),"")</f>
        <v>184.80000000000015</v>
      </c>
      <c r="H118" s="33" t="s">
        <v>17</v>
      </c>
      <c r="I118" s="33" t="s">
        <v>99</v>
      </c>
      <c r="J118" s="33" t="s">
        <v>127</v>
      </c>
      <c r="K118" s="33" t="s">
        <v>7</v>
      </c>
      <c r="L118" s="33" t="s">
        <v>77</v>
      </c>
      <c r="M118" s="33" t="s">
        <v>0</v>
      </c>
      <c r="N118" s="77">
        <v>3248.59</v>
      </c>
      <c r="O118" s="78">
        <f>IF(DJornada[[#This Row],[Salário]]="","",DJornada[[#This Row],[Salário]]/DJornada[[#This Row],[Horas Prevista no Mês]])</f>
        <v>17.578950216450203</v>
      </c>
      <c r="P118" s="37" t="str">
        <f>IF(DJornada[[#This Row],[Data Prevista]]="","",TEXT(DJornada[[#This Row],[Data Prevista]],"mm/aaaa"))</f>
        <v>03/2025</v>
      </c>
    </row>
    <row r="119" spans="2:16" x14ac:dyDescent="0.25">
      <c r="B119" s="33">
        <v>36</v>
      </c>
      <c r="C119" s="39" t="str">
        <f>IF(DJornada[[#This Row],[Matricula]]="","",VLOOKUP(DJornada[[#This Row],[Matricula]],Cadastros!$P:$Q,2,0))</f>
        <v>Funcionario 36</v>
      </c>
      <c r="D119" s="22" t="s">
        <v>133</v>
      </c>
      <c r="E119" s="33">
        <v>21</v>
      </c>
      <c r="F119" s="43">
        <v>0.36666666666666697</v>
      </c>
      <c r="G119" s="37">
        <f>IFERROR(IF(DJornada[[#This Row],[Dias Úteis]]="","",DJornada[[#This Row],[Dias Úteis]]*DJornada[[#This Row],[Carga Horária]]*24),"")</f>
        <v>184.80000000000015</v>
      </c>
      <c r="H119" s="33" t="s">
        <v>17</v>
      </c>
      <c r="I119" s="33" t="s">
        <v>101</v>
      </c>
      <c r="J119" s="33" t="s">
        <v>118</v>
      </c>
      <c r="K119" s="33" t="s">
        <v>8</v>
      </c>
      <c r="L119" s="33" t="s">
        <v>77</v>
      </c>
      <c r="M119" s="33" t="s">
        <v>0</v>
      </c>
      <c r="N119" s="77">
        <v>5629.7</v>
      </c>
      <c r="O119" s="78">
        <f>IF(DJornada[[#This Row],[Salário]]="","",DJornada[[#This Row],[Salário]]/DJornada[[#This Row],[Horas Prevista no Mês]])</f>
        <v>30.463744588744561</v>
      </c>
      <c r="P119" s="37" t="str">
        <f>IF(DJornada[[#This Row],[Data Prevista]]="","",TEXT(DJornada[[#This Row],[Data Prevista]],"mm/aaaa"))</f>
        <v>03/2025</v>
      </c>
    </row>
    <row r="120" spans="2:16" x14ac:dyDescent="0.25">
      <c r="B120" s="33">
        <v>37</v>
      </c>
      <c r="C120" s="39" t="str">
        <f>IF(DJornada[[#This Row],[Matricula]]="","",VLOOKUP(DJornada[[#This Row],[Matricula]],Cadastros!$P:$Q,2,0))</f>
        <v>Funcionario 37</v>
      </c>
      <c r="D120" s="22" t="s">
        <v>133</v>
      </c>
      <c r="E120" s="33">
        <v>21</v>
      </c>
      <c r="F120" s="42">
        <v>0.36666666666666697</v>
      </c>
      <c r="G120" s="37">
        <f>IFERROR(IF(DJornada[[#This Row],[Dias Úteis]]="","",DJornada[[#This Row],[Dias Úteis]]*DJornada[[#This Row],[Carga Horária]]*24),"")</f>
        <v>184.80000000000015</v>
      </c>
      <c r="H120" s="33" t="s">
        <v>16</v>
      </c>
      <c r="I120" s="33" t="s">
        <v>98</v>
      </c>
      <c r="J120" s="33" t="s">
        <v>127</v>
      </c>
      <c r="K120" s="33" t="s">
        <v>10</v>
      </c>
      <c r="L120" s="33" t="s">
        <v>78</v>
      </c>
      <c r="M120" s="33" t="s">
        <v>143</v>
      </c>
      <c r="N120" s="77">
        <v>7688.42</v>
      </c>
      <c r="O120" s="78">
        <f>IF(DJornada[[#This Row],[Salário]]="","",DJornada[[#This Row],[Salário]]/DJornada[[#This Row],[Horas Prevista no Mês]])</f>
        <v>41.604004329004297</v>
      </c>
      <c r="P120" s="37" t="str">
        <f>IF(DJornada[[#This Row],[Data Prevista]]="","",TEXT(DJornada[[#This Row],[Data Prevista]],"mm/aaaa"))</f>
        <v>03/2025</v>
      </c>
    </row>
    <row r="121" spans="2:16" x14ac:dyDescent="0.25">
      <c r="B121" s="33">
        <v>38</v>
      </c>
      <c r="C121" s="39" t="str">
        <f>IF(DJornada[[#This Row],[Matricula]]="","",VLOOKUP(DJornada[[#This Row],[Matricula]],Cadastros!$P:$Q,2,0))</f>
        <v>Funcionario 38</v>
      </c>
      <c r="D121" s="22" t="s">
        <v>133</v>
      </c>
      <c r="E121" s="33">
        <v>21</v>
      </c>
      <c r="F121" s="43">
        <v>0.36666666666666697</v>
      </c>
      <c r="G121" s="37">
        <f>IFERROR(IF(DJornada[[#This Row],[Dias Úteis]]="","",DJornada[[#This Row],[Dias Úteis]]*DJornada[[#This Row],[Carga Horária]]*24),"")</f>
        <v>184.80000000000015</v>
      </c>
      <c r="H121" s="33" t="s">
        <v>16</v>
      </c>
      <c r="I121" s="33" t="s">
        <v>109</v>
      </c>
      <c r="J121" s="33" t="s">
        <v>125</v>
      </c>
      <c r="K121" s="33" t="s">
        <v>10</v>
      </c>
      <c r="L121" s="33" t="s">
        <v>78</v>
      </c>
      <c r="M121" s="33" t="s">
        <v>143</v>
      </c>
      <c r="N121" s="77">
        <v>6969.83</v>
      </c>
      <c r="O121" s="78">
        <f>IF(DJornada[[#This Row],[Salário]]="","",DJornada[[#This Row],[Salário]]/DJornada[[#This Row],[Horas Prevista no Mês]])</f>
        <v>37.71553030303027</v>
      </c>
      <c r="P121" s="37" t="str">
        <f>IF(DJornada[[#This Row],[Data Prevista]]="","",TEXT(DJornada[[#This Row],[Data Prevista]],"mm/aaaa"))</f>
        <v>03/2025</v>
      </c>
    </row>
    <row r="122" spans="2:16" x14ac:dyDescent="0.25">
      <c r="B122" s="33">
        <v>39</v>
      </c>
      <c r="C122" s="39" t="str">
        <f>IF(DJornada[[#This Row],[Matricula]]="","",VLOOKUP(DJornada[[#This Row],[Matricula]],Cadastros!$P:$Q,2,0))</f>
        <v>Funcionario 39</v>
      </c>
      <c r="D122" s="22" t="s">
        <v>133</v>
      </c>
      <c r="E122" s="33">
        <v>21</v>
      </c>
      <c r="F122" s="42">
        <v>0.36666666666666697</v>
      </c>
      <c r="G122" s="37">
        <f>IFERROR(IF(DJornada[[#This Row],[Dias Úteis]]="","",DJornada[[#This Row],[Dias Úteis]]*DJornada[[#This Row],[Carga Horária]]*24),"")</f>
        <v>184.80000000000015</v>
      </c>
      <c r="H122" s="33" t="s">
        <v>17</v>
      </c>
      <c r="I122" s="33" t="s">
        <v>107</v>
      </c>
      <c r="J122" s="33" t="s">
        <v>113</v>
      </c>
      <c r="K122" s="33" t="s">
        <v>7</v>
      </c>
      <c r="L122" s="33" t="s">
        <v>78</v>
      </c>
      <c r="M122" s="33" t="s">
        <v>0</v>
      </c>
      <c r="N122" s="77">
        <v>5471.08</v>
      </c>
      <c r="O122" s="78">
        <f>IF(DJornada[[#This Row],[Salário]]="","",DJornada[[#This Row],[Salário]]/DJornada[[#This Row],[Horas Prevista no Mês]])</f>
        <v>29.60541125541123</v>
      </c>
      <c r="P122" s="37" t="str">
        <f>IF(DJornada[[#This Row],[Data Prevista]]="","",TEXT(DJornada[[#This Row],[Data Prevista]],"mm/aaaa"))</f>
        <v>03/2025</v>
      </c>
    </row>
    <row r="123" spans="2:16" x14ac:dyDescent="0.25">
      <c r="B123" s="33">
        <v>40</v>
      </c>
      <c r="C123" s="39" t="str">
        <f>IF(DJornada[[#This Row],[Matricula]]="","",VLOOKUP(DJornada[[#This Row],[Matricula]],Cadastros!$P:$Q,2,0))</f>
        <v>Funcionario 40</v>
      </c>
      <c r="D123" s="22" t="s">
        <v>133</v>
      </c>
      <c r="E123" s="33">
        <v>21</v>
      </c>
      <c r="F123" s="43">
        <v>0.36666666666666697</v>
      </c>
      <c r="G123" s="37">
        <f>IFERROR(IF(DJornada[[#This Row],[Dias Úteis]]="","",DJornada[[#This Row],[Dias Úteis]]*DJornada[[#This Row],[Carga Horária]]*24),"")</f>
        <v>184.80000000000015</v>
      </c>
      <c r="H123" s="33" t="s">
        <v>17</v>
      </c>
      <c r="I123" s="33" t="s">
        <v>98</v>
      </c>
      <c r="J123" s="33" t="s">
        <v>111</v>
      </c>
      <c r="K123" s="33" t="s">
        <v>8</v>
      </c>
      <c r="L123" s="33" t="s">
        <v>77</v>
      </c>
      <c r="M123" s="33" t="s">
        <v>143</v>
      </c>
      <c r="N123" s="77">
        <v>4847.4399999999996</v>
      </c>
      <c r="O123" s="78">
        <f>IF(DJornada[[#This Row],[Salário]]="","",DJornada[[#This Row],[Salário]]/DJornada[[#This Row],[Horas Prevista no Mês]])</f>
        <v>26.230735930735907</v>
      </c>
      <c r="P123" s="37" t="str">
        <f>IF(DJornada[[#This Row],[Data Prevista]]="","",TEXT(DJornada[[#This Row],[Data Prevista]],"mm/aaaa"))</f>
        <v>03/2025</v>
      </c>
    </row>
    <row r="124" spans="2:16" x14ac:dyDescent="0.25">
      <c r="B124" s="33">
        <v>1</v>
      </c>
      <c r="C124" s="39" t="str">
        <f>IF(DJornada[[#This Row],[Matricula]]="","",VLOOKUP(DJornada[[#This Row],[Matricula]],Cadastros!$P:$Q,2,0))</f>
        <v>Funcionario 1</v>
      </c>
      <c r="D124" s="22" t="s">
        <v>134</v>
      </c>
      <c r="E124" s="33">
        <v>21</v>
      </c>
      <c r="F124" s="42">
        <v>0.36666666666666697</v>
      </c>
      <c r="G124" s="37">
        <f>IFERROR(IF(DJornada[[#This Row],[Dias Úteis]]="","",DJornada[[#This Row],[Dias Úteis]]*DJornada[[#This Row],[Carga Horária]]*24),"")</f>
        <v>184.80000000000015</v>
      </c>
      <c r="H124" s="33" t="s">
        <v>17</v>
      </c>
      <c r="I124" s="33" t="s">
        <v>98</v>
      </c>
      <c r="J124" s="33" t="s">
        <v>117</v>
      </c>
      <c r="K124" s="33" t="s">
        <v>11</v>
      </c>
      <c r="L124" s="33" t="s">
        <v>77</v>
      </c>
      <c r="M124" s="33" t="s">
        <v>143</v>
      </c>
      <c r="N124" s="77">
        <v>3772.37</v>
      </c>
      <c r="O124" s="78">
        <f>IF(DJornada[[#This Row],[Salário]]="","",DJornada[[#This Row],[Salário]]/DJornada[[#This Row],[Horas Prevista no Mês]])</f>
        <v>20.413257575757559</v>
      </c>
      <c r="P124" s="37" t="str">
        <f>IF(DJornada[[#This Row],[Data Prevista]]="","",TEXT(DJornada[[#This Row],[Data Prevista]],"mm/aaaa"))</f>
        <v>04/2025</v>
      </c>
    </row>
    <row r="125" spans="2:16" x14ac:dyDescent="0.25">
      <c r="B125" s="33">
        <v>2</v>
      </c>
      <c r="C125" s="39" t="str">
        <f>IF(DJornada[[#This Row],[Matricula]]="","",VLOOKUP(DJornada[[#This Row],[Matricula]],Cadastros!$P:$Q,2,0))</f>
        <v>Funcionario 2</v>
      </c>
      <c r="D125" s="22" t="s">
        <v>134</v>
      </c>
      <c r="E125" s="33">
        <v>21</v>
      </c>
      <c r="F125" s="43">
        <v>0.36666666666666697</v>
      </c>
      <c r="G125" s="37">
        <f>IFERROR(IF(DJornada[[#This Row],[Dias Úteis]]="","",DJornada[[#This Row],[Dias Úteis]]*DJornada[[#This Row],[Carga Horária]]*24),"")</f>
        <v>184.80000000000015</v>
      </c>
      <c r="H125" s="33" t="s">
        <v>16</v>
      </c>
      <c r="I125" s="33" t="s">
        <v>104</v>
      </c>
      <c r="J125" s="33" t="s">
        <v>120</v>
      </c>
      <c r="K125" s="33" t="s">
        <v>8</v>
      </c>
      <c r="L125" s="33" t="s">
        <v>77</v>
      </c>
      <c r="M125" s="33" t="s">
        <v>1</v>
      </c>
      <c r="N125" s="77">
        <v>11336.74</v>
      </c>
      <c r="O125" s="78">
        <f>IF(DJornada[[#This Row],[Salário]]="","",DJornada[[#This Row],[Salário]]/DJornada[[#This Row],[Horas Prevista no Mês]])</f>
        <v>61.34599567099562</v>
      </c>
      <c r="P125" s="37" t="str">
        <f>IF(DJornada[[#This Row],[Data Prevista]]="","",TEXT(DJornada[[#This Row],[Data Prevista]],"mm/aaaa"))</f>
        <v>04/2025</v>
      </c>
    </row>
    <row r="126" spans="2:16" x14ac:dyDescent="0.25">
      <c r="B126" s="33">
        <v>3</v>
      </c>
      <c r="C126" s="39" t="str">
        <f>IF(DJornada[[#This Row],[Matricula]]="","",VLOOKUP(DJornada[[#This Row],[Matricula]],Cadastros!$P:$Q,2,0))</f>
        <v>Funcionario 3</v>
      </c>
      <c r="D126" s="22" t="s">
        <v>134</v>
      </c>
      <c r="E126" s="33">
        <v>21</v>
      </c>
      <c r="F126" s="42">
        <v>0.36666666666666697</v>
      </c>
      <c r="G126" s="37">
        <f>IFERROR(IF(DJornada[[#This Row],[Dias Úteis]]="","",DJornada[[#This Row],[Dias Úteis]]*DJornada[[#This Row],[Carga Horária]]*24),"")</f>
        <v>184.80000000000015</v>
      </c>
      <c r="H126" s="33" t="s">
        <v>16</v>
      </c>
      <c r="I126" s="33" t="s">
        <v>103</v>
      </c>
      <c r="J126" s="33" t="s">
        <v>113</v>
      </c>
      <c r="K126" s="33" t="s">
        <v>8</v>
      </c>
      <c r="L126" s="33" t="s">
        <v>77</v>
      </c>
      <c r="M126" s="33" t="s">
        <v>1</v>
      </c>
      <c r="N126" s="77">
        <v>9661.59</v>
      </c>
      <c r="O126" s="78">
        <f>IF(DJornada[[#This Row],[Salário]]="","",DJornada[[#This Row],[Salário]]/DJornada[[#This Row],[Horas Prevista no Mês]])</f>
        <v>52.281331168831123</v>
      </c>
      <c r="P126" s="37" t="str">
        <f>IF(DJornada[[#This Row],[Data Prevista]]="","",TEXT(DJornada[[#This Row],[Data Prevista]],"mm/aaaa"))</f>
        <v>04/2025</v>
      </c>
    </row>
    <row r="127" spans="2:16" x14ac:dyDescent="0.25">
      <c r="B127" s="33">
        <v>4</v>
      </c>
      <c r="C127" s="39" t="str">
        <f>IF(DJornada[[#This Row],[Matricula]]="","",VLOOKUP(DJornada[[#This Row],[Matricula]],Cadastros!$P:$Q,2,0))</f>
        <v>Funcionario 4</v>
      </c>
      <c r="D127" s="22" t="s">
        <v>134</v>
      </c>
      <c r="E127" s="33">
        <v>21</v>
      </c>
      <c r="F127" s="43">
        <v>0.36666666666666697</v>
      </c>
      <c r="G127" s="37">
        <f>IFERROR(IF(DJornada[[#This Row],[Dias Úteis]]="","",DJornada[[#This Row],[Dias Úteis]]*DJornada[[#This Row],[Carga Horária]]*24),"")</f>
        <v>184.80000000000015</v>
      </c>
      <c r="H127" s="33" t="s">
        <v>17</v>
      </c>
      <c r="I127" s="33" t="s">
        <v>104</v>
      </c>
      <c r="J127" s="33" t="s">
        <v>112</v>
      </c>
      <c r="K127" s="33" t="s">
        <v>9</v>
      </c>
      <c r="L127" s="33" t="s">
        <v>76</v>
      </c>
      <c r="M127" s="33" t="s">
        <v>1</v>
      </c>
      <c r="N127" s="77">
        <v>10877.19</v>
      </c>
      <c r="O127" s="78">
        <f>IF(DJornada[[#This Row],[Salário]]="","",DJornada[[#This Row],[Salário]]/DJornada[[#This Row],[Horas Prevista no Mês]])</f>
        <v>58.859253246753198</v>
      </c>
      <c r="P127" s="37" t="str">
        <f>IF(DJornada[[#This Row],[Data Prevista]]="","",TEXT(DJornada[[#This Row],[Data Prevista]],"mm/aaaa"))</f>
        <v>04/2025</v>
      </c>
    </row>
    <row r="128" spans="2:16" x14ac:dyDescent="0.25">
      <c r="B128" s="33">
        <v>5</v>
      </c>
      <c r="C128" s="39" t="str">
        <f>IF(DJornada[[#This Row],[Matricula]]="","",VLOOKUP(DJornada[[#This Row],[Matricula]],Cadastros!$P:$Q,2,0))</f>
        <v>Funcionario 5</v>
      </c>
      <c r="D128" s="22" t="s">
        <v>134</v>
      </c>
      <c r="E128" s="33">
        <v>21</v>
      </c>
      <c r="F128" s="42">
        <v>0.36666666666666697</v>
      </c>
      <c r="G128" s="37">
        <f>IFERROR(IF(DJornada[[#This Row],[Dias Úteis]]="","",DJornada[[#This Row],[Dias Úteis]]*DJornada[[#This Row],[Carga Horária]]*24),"")</f>
        <v>184.80000000000015</v>
      </c>
      <c r="H128" s="33" t="s">
        <v>18</v>
      </c>
      <c r="I128" s="33" t="s">
        <v>98</v>
      </c>
      <c r="J128" s="33" t="s">
        <v>115</v>
      </c>
      <c r="K128" s="33" t="s">
        <v>9</v>
      </c>
      <c r="L128" s="33" t="s">
        <v>76</v>
      </c>
      <c r="M128" s="33" t="s">
        <v>143</v>
      </c>
      <c r="N128" s="77">
        <v>5695.45</v>
      </c>
      <c r="O128" s="78">
        <f>IF(DJornada[[#This Row],[Salário]]="","",DJornada[[#This Row],[Salário]]/DJornada[[#This Row],[Horas Prevista no Mês]])</f>
        <v>30.819534632034607</v>
      </c>
      <c r="P128" s="37" t="str">
        <f>IF(DJornada[[#This Row],[Data Prevista]]="","",TEXT(DJornada[[#This Row],[Data Prevista]],"mm/aaaa"))</f>
        <v>04/2025</v>
      </c>
    </row>
    <row r="129" spans="2:16" x14ac:dyDescent="0.25">
      <c r="B129" s="33">
        <v>6</v>
      </c>
      <c r="C129" s="39" t="str">
        <f>IF(DJornada[[#This Row],[Matricula]]="","",VLOOKUP(DJornada[[#This Row],[Matricula]],Cadastros!$P:$Q,2,0))</f>
        <v>Funcionario 6</v>
      </c>
      <c r="D129" s="22" t="s">
        <v>134</v>
      </c>
      <c r="E129" s="33">
        <v>21</v>
      </c>
      <c r="F129" s="43">
        <v>0.36666666666666697</v>
      </c>
      <c r="G129" s="37">
        <f>IFERROR(IF(DJornada[[#This Row],[Dias Úteis]]="","",DJornada[[#This Row],[Dias Úteis]]*DJornada[[#This Row],[Carga Horária]]*24),"")</f>
        <v>184.80000000000015</v>
      </c>
      <c r="H129" s="33" t="s">
        <v>17</v>
      </c>
      <c r="I129" s="33" t="s">
        <v>97</v>
      </c>
      <c r="J129" s="33" t="s">
        <v>117</v>
      </c>
      <c r="K129" s="33" t="s">
        <v>9</v>
      </c>
      <c r="L129" s="33" t="s">
        <v>76</v>
      </c>
      <c r="M129" s="33" t="s">
        <v>0</v>
      </c>
      <c r="N129" s="77">
        <v>9075.6200000000008</v>
      </c>
      <c r="O129" s="78">
        <f>IF(DJornada[[#This Row],[Salário]]="","",DJornada[[#This Row],[Salário]]/DJornada[[#This Row],[Horas Prevista no Mês]])</f>
        <v>49.110497835497796</v>
      </c>
      <c r="P129" s="37" t="str">
        <f>IF(DJornada[[#This Row],[Data Prevista]]="","",TEXT(DJornada[[#This Row],[Data Prevista]],"mm/aaaa"))</f>
        <v>04/2025</v>
      </c>
    </row>
    <row r="130" spans="2:16" x14ac:dyDescent="0.25">
      <c r="B130" s="33">
        <v>7</v>
      </c>
      <c r="C130" s="39" t="str">
        <f>IF(DJornada[[#This Row],[Matricula]]="","",VLOOKUP(DJornada[[#This Row],[Matricula]],Cadastros!$P:$Q,2,0))</f>
        <v>Funcionario 7</v>
      </c>
      <c r="D130" s="22" t="s">
        <v>134</v>
      </c>
      <c r="E130" s="33">
        <v>21</v>
      </c>
      <c r="F130" s="42">
        <v>0.36666666666666697</v>
      </c>
      <c r="G130" s="37">
        <f>IFERROR(IF(DJornada[[#This Row],[Dias Úteis]]="","",DJornada[[#This Row],[Dias Úteis]]*DJornada[[#This Row],[Carga Horária]]*24),"")</f>
        <v>184.80000000000015</v>
      </c>
      <c r="H130" s="33" t="s">
        <v>17</v>
      </c>
      <c r="I130" s="33" t="s">
        <v>105</v>
      </c>
      <c r="J130" s="33" t="s">
        <v>111</v>
      </c>
      <c r="K130" s="33" t="s">
        <v>9</v>
      </c>
      <c r="L130" s="33" t="s">
        <v>78</v>
      </c>
      <c r="M130" s="33" t="s">
        <v>143</v>
      </c>
      <c r="N130" s="77">
        <v>6216.46</v>
      </c>
      <c r="O130" s="78">
        <f>IF(DJornada[[#This Row],[Salário]]="","",DJornada[[#This Row],[Salário]]/DJornada[[#This Row],[Horas Prevista no Mês]])</f>
        <v>33.638852813852786</v>
      </c>
      <c r="P130" s="37" t="str">
        <f>IF(DJornada[[#This Row],[Data Prevista]]="","",TEXT(DJornada[[#This Row],[Data Prevista]],"mm/aaaa"))</f>
        <v>04/2025</v>
      </c>
    </row>
    <row r="131" spans="2:16" x14ac:dyDescent="0.25">
      <c r="B131" s="33">
        <v>8</v>
      </c>
      <c r="C131" s="39" t="str">
        <f>IF(DJornada[[#This Row],[Matricula]]="","",VLOOKUP(DJornada[[#This Row],[Matricula]],Cadastros!$P:$Q,2,0))</f>
        <v>Funcionario 8</v>
      </c>
      <c r="D131" s="22" t="s">
        <v>134</v>
      </c>
      <c r="E131" s="33">
        <v>21</v>
      </c>
      <c r="F131" s="43">
        <v>0.36666666666666697</v>
      </c>
      <c r="G131" s="37">
        <f>IFERROR(IF(DJornada[[#This Row],[Dias Úteis]]="","",DJornada[[#This Row],[Dias Úteis]]*DJornada[[#This Row],[Carga Horária]]*24),"")</f>
        <v>184.80000000000015</v>
      </c>
      <c r="H131" s="33" t="s">
        <v>16</v>
      </c>
      <c r="I131" s="33" t="s">
        <v>97</v>
      </c>
      <c r="J131" s="33" t="s">
        <v>120</v>
      </c>
      <c r="K131" s="33" t="s">
        <v>8</v>
      </c>
      <c r="L131" s="33" t="s">
        <v>76</v>
      </c>
      <c r="M131" s="33" t="s">
        <v>143</v>
      </c>
      <c r="N131" s="77">
        <v>4356.12</v>
      </c>
      <c r="O131" s="78">
        <f>IF(DJornada[[#This Row],[Salário]]="","",DJornada[[#This Row],[Salário]]/DJornada[[#This Row],[Horas Prevista no Mês]])</f>
        <v>23.572077922077902</v>
      </c>
      <c r="P131" s="37" t="str">
        <f>IF(DJornada[[#This Row],[Data Prevista]]="","",TEXT(DJornada[[#This Row],[Data Prevista]],"mm/aaaa"))</f>
        <v>04/2025</v>
      </c>
    </row>
    <row r="132" spans="2:16" x14ac:dyDescent="0.25">
      <c r="B132" s="33">
        <v>9</v>
      </c>
      <c r="C132" s="39" t="str">
        <f>IF(DJornada[[#This Row],[Matricula]]="","",VLOOKUP(DJornada[[#This Row],[Matricula]],Cadastros!$P:$Q,2,0))</f>
        <v>Funcionario 9</v>
      </c>
      <c r="D132" s="22" t="s">
        <v>134</v>
      </c>
      <c r="E132" s="33">
        <v>21</v>
      </c>
      <c r="F132" s="42">
        <v>0.36666666666666697</v>
      </c>
      <c r="G132" s="37">
        <f>IFERROR(IF(DJornada[[#This Row],[Dias Úteis]]="","",DJornada[[#This Row],[Dias Úteis]]*DJornada[[#This Row],[Carga Horária]]*24),"")</f>
        <v>184.80000000000015</v>
      </c>
      <c r="H132" s="33" t="s">
        <v>17</v>
      </c>
      <c r="I132" s="33" t="s">
        <v>106</v>
      </c>
      <c r="J132" s="33" t="s">
        <v>117</v>
      </c>
      <c r="K132" s="33" t="s">
        <v>7</v>
      </c>
      <c r="L132" s="33" t="s">
        <v>77</v>
      </c>
      <c r="M132" s="33" t="s">
        <v>1</v>
      </c>
      <c r="N132" s="77">
        <v>7447.54</v>
      </c>
      <c r="O132" s="78">
        <f>IF(DJornada[[#This Row],[Salário]]="","",DJornada[[#This Row],[Salário]]/DJornada[[#This Row],[Horas Prevista no Mês]])</f>
        <v>40.300541125541095</v>
      </c>
      <c r="P132" s="37" t="str">
        <f>IF(DJornada[[#This Row],[Data Prevista]]="","",TEXT(DJornada[[#This Row],[Data Prevista]],"mm/aaaa"))</f>
        <v>04/2025</v>
      </c>
    </row>
    <row r="133" spans="2:16" x14ac:dyDescent="0.25">
      <c r="B133" s="33">
        <v>10</v>
      </c>
      <c r="C133" s="39" t="str">
        <f>IF(DJornada[[#This Row],[Matricula]]="","",VLOOKUP(DJornada[[#This Row],[Matricula]],Cadastros!$P:$Q,2,0))</f>
        <v>Funcionario 10</v>
      </c>
      <c r="D133" s="22" t="s">
        <v>134</v>
      </c>
      <c r="E133" s="33">
        <v>21</v>
      </c>
      <c r="F133" s="43">
        <v>0.36666666666666697</v>
      </c>
      <c r="G133" s="37">
        <f>IFERROR(IF(DJornada[[#This Row],[Dias Úteis]]="","",DJornada[[#This Row],[Dias Úteis]]*DJornada[[#This Row],[Carga Horária]]*24),"")</f>
        <v>184.80000000000015</v>
      </c>
      <c r="H133" s="33" t="s">
        <v>18</v>
      </c>
      <c r="I133" s="33" t="s">
        <v>101</v>
      </c>
      <c r="J133" s="33" t="s">
        <v>121</v>
      </c>
      <c r="K133" s="33" t="s">
        <v>10</v>
      </c>
      <c r="L133" s="33" t="s">
        <v>78</v>
      </c>
      <c r="M133" s="33" t="s">
        <v>143</v>
      </c>
      <c r="N133" s="77">
        <v>2326.17</v>
      </c>
      <c r="O133" s="78">
        <f>IF(DJornada[[#This Row],[Salário]]="","",DJornada[[#This Row],[Salário]]/DJornada[[#This Row],[Horas Prevista no Mês]])</f>
        <v>12.58749999999999</v>
      </c>
      <c r="P133" s="37" t="str">
        <f>IF(DJornada[[#This Row],[Data Prevista]]="","",TEXT(DJornada[[#This Row],[Data Prevista]],"mm/aaaa"))</f>
        <v>04/2025</v>
      </c>
    </row>
    <row r="134" spans="2:16" x14ac:dyDescent="0.25">
      <c r="B134" s="33">
        <v>11</v>
      </c>
      <c r="C134" s="39" t="str">
        <f>IF(DJornada[[#This Row],[Matricula]]="","",VLOOKUP(DJornada[[#This Row],[Matricula]],Cadastros!$P:$Q,2,0))</f>
        <v>Funcionario 11</v>
      </c>
      <c r="D134" s="22" t="s">
        <v>134</v>
      </c>
      <c r="E134" s="33">
        <v>21</v>
      </c>
      <c r="F134" s="42">
        <v>0.36666666666666697</v>
      </c>
      <c r="G134" s="37">
        <f>IFERROR(IF(DJornada[[#This Row],[Dias Úteis]]="","",DJornada[[#This Row],[Dias Úteis]]*DJornada[[#This Row],[Carga Horária]]*24),"")</f>
        <v>184.80000000000015</v>
      </c>
      <c r="H134" s="33" t="s">
        <v>17</v>
      </c>
      <c r="I134" s="33" t="s">
        <v>99</v>
      </c>
      <c r="J134" s="33" t="s">
        <v>123</v>
      </c>
      <c r="K134" s="33" t="s">
        <v>7</v>
      </c>
      <c r="L134" s="33" t="s">
        <v>76</v>
      </c>
      <c r="M134" s="33" t="s">
        <v>143</v>
      </c>
      <c r="N134" s="77">
        <v>4107.8900000000003</v>
      </c>
      <c r="O134" s="78">
        <f>IF(DJornada[[#This Row],[Salário]]="","",DJornada[[#This Row],[Salário]]/DJornada[[#This Row],[Horas Prevista no Mês]])</f>
        <v>22.228841991341973</v>
      </c>
      <c r="P134" s="37" t="str">
        <f>IF(DJornada[[#This Row],[Data Prevista]]="","",TEXT(DJornada[[#This Row],[Data Prevista]],"mm/aaaa"))</f>
        <v>04/2025</v>
      </c>
    </row>
    <row r="135" spans="2:16" x14ac:dyDescent="0.25">
      <c r="B135" s="33">
        <v>12</v>
      </c>
      <c r="C135" s="39" t="str">
        <f>IF(DJornada[[#This Row],[Matricula]]="","",VLOOKUP(DJornada[[#This Row],[Matricula]],Cadastros!$P:$Q,2,0))</f>
        <v>Funcionario 12</v>
      </c>
      <c r="D135" s="22" t="s">
        <v>134</v>
      </c>
      <c r="E135" s="33">
        <v>21</v>
      </c>
      <c r="F135" s="43">
        <v>0.36666666666666697</v>
      </c>
      <c r="G135" s="37">
        <f>IFERROR(IF(DJornada[[#This Row],[Dias Úteis]]="","",DJornada[[#This Row],[Dias Úteis]]*DJornada[[#This Row],[Carga Horária]]*24),"")</f>
        <v>184.80000000000015</v>
      </c>
      <c r="H135" s="33" t="s">
        <v>16</v>
      </c>
      <c r="I135" s="33" t="s">
        <v>97</v>
      </c>
      <c r="J135" s="33" t="s">
        <v>114</v>
      </c>
      <c r="K135" s="33" t="s">
        <v>11</v>
      </c>
      <c r="L135" s="33" t="s">
        <v>78</v>
      </c>
      <c r="M135" s="33" t="s">
        <v>0</v>
      </c>
      <c r="N135" s="77">
        <v>6211.24</v>
      </c>
      <c r="O135" s="78">
        <f>IF(DJornada[[#This Row],[Salário]]="","",DJornada[[#This Row],[Salário]]/DJornada[[#This Row],[Horas Prevista no Mês]])</f>
        <v>33.610606060606031</v>
      </c>
      <c r="P135" s="37" t="str">
        <f>IF(DJornada[[#This Row],[Data Prevista]]="","",TEXT(DJornada[[#This Row],[Data Prevista]],"mm/aaaa"))</f>
        <v>04/2025</v>
      </c>
    </row>
    <row r="136" spans="2:16" x14ac:dyDescent="0.25">
      <c r="B136" s="33">
        <v>13</v>
      </c>
      <c r="C136" s="39" t="str">
        <f>IF(DJornada[[#This Row],[Matricula]]="","",VLOOKUP(DJornada[[#This Row],[Matricula]],Cadastros!$P:$Q,2,0))</f>
        <v>Funcionario 13</v>
      </c>
      <c r="D136" s="22" t="s">
        <v>134</v>
      </c>
      <c r="E136" s="33">
        <v>21</v>
      </c>
      <c r="F136" s="42">
        <v>0.36666666666666697</v>
      </c>
      <c r="G136" s="37">
        <f>IFERROR(IF(DJornada[[#This Row],[Dias Úteis]]="","",DJornada[[#This Row],[Dias Úteis]]*DJornada[[#This Row],[Carga Horária]]*24),"")</f>
        <v>184.80000000000015</v>
      </c>
      <c r="H136" s="33" t="s">
        <v>17</v>
      </c>
      <c r="I136" s="33" t="s">
        <v>102</v>
      </c>
      <c r="J136" s="33" t="s">
        <v>129</v>
      </c>
      <c r="K136" s="33" t="s">
        <v>11</v>
      </c>
      <c r="L136" s="33" t="s">
        <v>77</v>
      </c>
      <c r="M136" s="33" t="s">
        <v>1</v>
      </c>
      <c r="N136" s="77">
        <v>9117.98</v>
      </c>
      <c r="O136" s="78">
        <f>IF(DJornada[[#This Row],[Salário]]="","",DJornada[[#This Row],[Salário]]/DJornada[[#This Row],[Horas Prevista no Mês]])</f>
        <v>49.339718614718571</v>
      </c>
      <c r="P136" s="37" t="str">
        <f>IF(DJornada[[#This Row],[Data Prevista]]="","",TEXT(DJornada[[#This Row],[Data Prevista]],"mm/aaaa"))</f>
        <v>04/2025</v>
      </c>
    </row>
    <row r="137" spans="2:16" x14ac:dyDescent="0.25">
      <c r="B137" s="33">
        <v>14</v>
      </c>
      <c r="C137" s="39" t="str">
        <f>IF(DJornada[[#This Row],[Matricula]]="","",VLOOKUP(DJornada[[#This Row],[Matricula]],Cadastros!$P:$Q,2,0))</f>
        <v>Funcionario 14</v>
      </c>
      <c r="D137" s="22" t="s">
        <v>134</v>
      </c>
      <c r="E137" s="33">
        <v>21</v>
      </c>
      <c r="F137" s="43">
        <v>0.36666666666666697</v>
      </c>
      <c r="G137" s="37">
        <f>IFERROR(IF(DJornada[[#This Row],[Dias Úteis]]="","",DJornada[[#This Row],[Dias Úteis]]*DJornada[[#This Row],[Carga Horária]]*24),"")</f>
        <v>184.80000000000015</v>
      </c>
      <c r="H137" s="33" t="s">
        <v>18</v>
      </c>
      <c r="I137" s="33" t="s">
        <v>104</v>
      </c>
      <c r="J137" s="33" t="s">
        <v>122</v>
      </c>
      <c r="K137" s="33" t="s">
        <v>7</v>
      </c>
      <c r="L137" s="33" t="s">
        <v>78</v>
      </c>
      <c r="M137" s="33" t="s">
        <v>143</v>
      </c>
      <c r="N137" s="77">
        <v>7183.62</v>
      </c>
      <c r="O137" s="78">
        <f>IF(DJornada[[#This Row],[Salário]]="","",DJornada[[#This Row],[Salário]]/DJornada[[#This Row],[Horas Prevista no Mês]])</f>
        <v>38.872402597402562</v>
      </c>
      <c r="P137" s="37" t="str">
        <f>IF(DJornada[[#This Row],[Data Prevista]]="","",TEXT(DJornada[[#This Row],[Data Prevista]],"mm/aaaa"))</f>
        <v>04/2025</v>
      </c>
    </row>
    <row r="138" spans="2:16" x14ac:dyDescent="0.25">
      <c r="B138" s="33">
        <v>15</v>
      </c>
      <c r="C138" s="39" t="str">
        <f>IF(DJornada[[#This Row],[Matricula]]="","",VLOOKUP(DJornada[[#This Row],[Matricula]],Cadastros!$P:$Q,2,0))</f>
        <v>Funcionario 15</v>
      </c>
      <c r="D138" s="22" t="s">
        <v>134</v>
      </c>
      <c r="E138" s="33">
        <v>21</v>
      </c>
      <c r="F138" s="42">
        <v>0.36666666666666697</v>
      </c>
      <c r="G138" s="37">
        <f>IFERROR(IF(DJornada[[#This Row],[Dias Úteis]]="","",DJornada[[#This Row],[Dias Úteis]]*DJornada[[#This Row],[Carga Horária]]*24),"")</f>
        <v>184.80000000000015</v>
      </c>
      <c r="H138" s="33" t="s">
        <v>18</v>
      </c>
      <c r="I138" s="33" t="s">
        <v>108</v>
      </c>
      <c r="J138" s="33" t="s">
        <v>115</v>
      </c>
      <c r="K138" s="33" t="s">
        <v>11</v>
      </c>
      <c r="L138" s="33" t="s">
        <v>77</v>
      </c>
      <c r="M138" s="33" t="s">
        <v>0</v>
      </c>
      <c r="N138" s="77">
        <v>11505.18</v>
      </c>
      <c r="O138" s="78">
        <f>IF(DJornada[[#This Row],[Salário]]="","",DJornada[[#This Row],[Salário]]/DJornada[[#This Row],[Horas Prevista no Mês]])</f>
        <v>62.25746753246748</v>
      </c>
      <c r="P138" s="37" t="str">
        <f>IF(DJornada[[#This Row],[Data Prevista]]="","",TEXT(DJornada[[#This Row],[Data Prevista]],"mm/aaaa"))</f>
        <v>04/2025</v>
      </c>
    </row>
    <row r="139" spans="2:16" x14ac:dyDescent="0.25">
      <c r="B139" s="33">
        <v>16</v>
      </c>
      <c r="C139" s="39" t="str">
        <f>IF(DJornada[[#This Row],[Matricula]]="","",VLOOKUP(DJornada[[#This Row],[Matricula]],Cadastros!$P:$Q,2,0))</f>
        <v>Funcionario 16</v>
      </c>
      <c r="D139" s="22" t="s">
        <v>134</v>
      </c>
      <c r="E139" s="33">
        <v>21</v>
      </c>
      <c r="F139" s="43">
        <v>0.36666666666666697</v>
      </c>
      <c r="G139" s="37">
        <f>IFERROR(IF(DJornada[[#This Row],[Dias Úteis]]="","",DJornada[[#This Row],[Dias Úteis]]*DJornada[[#This Row],[Carga Horária]]*24),"")</f>
        <v>184.80000000000015</v>
      </c>
      <c r="H139" s="33" t="s">
        <v>16</v>
      </c>
      <c r="I139" s="33" t="s">
        <v>105</v>
      </c>
      <c r="J139" s="33" t="s">
        <v>130</v>
      </c>
      <c r="K139" s="33" t="s">
        <v>11</v>
      </c>
      <c r="L139" s="33" t="s">
        <v>77</v>
      </c>
      <c r="M139" s="33" t="s">
        <v>1</v>
      </c>
      <c r="N139" s="77">
        <v>6218.32</v>
      </c>
      <c r="O139" s="78">
        <f>IF(DJornada[[#This Row],[Salário]]="","",DJornada[[#This Row],[Salário]]/DJornada[[#This Row],[Horas Prevista no Mês]])</f>
        <v>33.648917748917718</v>
      </c>
      <c r="P139" s="37" t="str">
        <f>IF(DJornada[[#This Row],[Data Prevista]]="","",TEXT(DJornada[[#This Row],[Data Prevista]],"mm/aaaa"))</f>
        <v>04/2025</v>
      </c>
    </row>
    <row r="140" spans="2:16" x14ac:dyDescent="0.25">
      <c r="B140" s="33">
        <v>17</v>
      </c>
      <c r="C140" s="39" t="str">
        <f>IF(DJornada[[#This Row],[Matricula]]="","",VLOOKUP(DJornada[[#This Row],[Matricula]],Cadastros!$P:$Q,2,0))</f>
        <v>Funcionario 17</v>
      </c>
      <c r="D140" s="22" t="s">
        <v>134</v>
      </c>
      <c r="E140" s="33">
        <v>21</v>
      </c>
      <c r="F140" s="42">
        <v>0.36666666666666697</v>
      </c>
      <c r="G140" s="37">
        <f>IFERROR(IF(DJornada[[#This Row],[Dias Úteis]]="","",DJornada[[#This Row],[Dias Úteis]]*DJornada[[#This Row],[Carga Horária]]*24),"")</f>
        <v>184.80000000000015</v>
      </c>
      <c r="H140" s="33" t="s">
        <v>16</v>
      </c>
      <c r="I140" s="33" t="s">
        <v>109</v>
      </c>
      <c r="J140" s="33" t="s">
        <v>127</v>
      </c>
      <c r="K140" s="33" t="s">
        <v>8</v>
      </c>
      <c r="L140" s="33" t="s">
        <v>78</v>
      </c>
      <c r="M140" s="33" t="s">
        <v>0</v>
      </c>
      <c r="N140" s="77">
        <v>2898.73</v>
      </c>
      <c r="O140" s="78">
        <f>IF(DJornada[[#This Row],[Salário]]="","",DJornada[[#This Row],[Salário]]/DJornada[[#This Row],[Horas Prevista no Mês]])</f>
        <v>15.685768398268385</v>
      </c>
      <c r="P140" s="37" t="str">
        <f>IF(DJornada[[#This Row],[Data Prevista]]="","",TEXT(DJornada[[#This Row],[Data Prevista]],"mm/aaaa"))</f>
        <v>04/2025</v>
      </c>
    </row>
    <row r="141" spans="2:16" x14ac:dyDescent="0.25">
      <c r="B141" s="33">
        <v>18</v>
      </c>
      <c r="C141" s="39" t="str">
        <f>IF(DJornada[[#This Row],[Matricula]]="","",VLOOKUP(DJornada[[#This Row],[Matricula]],Cadastros!$P:$Q,2,0))</f>
        <v>Funcionario 18</v>
      </c>
      <c r="D141" s="22" t="s">
        <v>134</v>
      </c>
      <c r="E141" s="33">
        <v>21</v>
      </c>
      <c r="F141" s="43">
        <v>0.36666666666666697</v>
      </c>
      <c r="G141" s="37">
        <f>IFERROR(IF(DJornada[[#This Row],[Dias Úteis]]="","",DJornada[[#This Row],[Dias Úteis]]*DJornada[[#This Row],[Carga Horária]]*24),"")</f>
        <v>184.80000000000015</v>
      </c>
      <c r="H141" s="33" t="s">
        <v>17</v>
      </c>
      <c r="I141" s="33" t="s">
        <v>110</v>
      </c>
      <c r="J141" s="33" t="s">
        <v>122</v>
      </c>
      <c r="K141" s="33" t="s">
        <v>11</v>
      </c>
      <c r="L141" s="33" t="s">
        <v>77</v>
      </c>
      <c r="M141" s="33" t="s">
        <v>1</v>
      </c>
      <c r="N141" s="77">
        <v>9147.5400000000009</v>
      </c>
      <c r="O141" s="78">
        <f>IF(DJornada[[#This Row],[Salário]]="","",DJornada[[#This Row],[Salário]]/DJornada[[#This Row],[Horas Prevista no Mês]])</f>
        <v>49.499675324675287</v>
      </c>
      <c r="P141" s="37" t="str">
        <f>IF(DJornada[[#This Row],[Data Prevista]]="","",TEXT(DJornada[[#This Row],[Data Prevista]],"mm/aaaa"))</f>
        <v>04/2025</v>
      </c>
    </row>
    <row r="142" spans="2:16" x14ac:dyDescent="0.25">
      <c r="B142" s="33">
        <v>19</v>
      </c>
      <c r="C142" s="39" t="str">
        <f>IF(DJornada[[#This Row],[Matricula]]="","",VLOOKUP(DJornada[[#This Row],[Matricula]],Cadastros!$P:$Q,2,0))</f>
        <v>Funcionario 19</v>
      </c>
      <c r="D142" s="22" t="s">
        <v>134</v>
      </c>
      <c r="E142" s="33">
        <v>21</v>
      </c>
      <c r="F142" s="42">
        <v>0.36666666666666697</v>
      </c>
      <c r="G142" s="37">
        <f>IFERROR(IF(DJornada[[#This Row],[Dias Úteis]]="","",DJornada[[#This Row],[Dias Úteis]]*DJornada[[#This Row],[Carga Horária]]*24),"")</f>
        <v>184.80000000000015</v>
      </c>
      <c r="H142" s="33" t="s">
        <v>18</v>
      </c>
      <c r="I142" s="33" t="s">
        <v>98</v>
      </c>
      <c r="J142" s="33" t="s">
        <v>118</v>
      </c>
      <c r="K142" s="33" t="s">
        <v>8</v>
      </c>
      <c r="L142" s="33" t="s">
        <v>77</v>
      </c>
      <c r="M142" s="33" t="s">
        <v>0</v>
      </c>
      <c r="N142" s="77">
        <v>9940.5400000000009</v>
      </c>
      <c r="O142" s="78">
        <f>IF(DJornada[[#This Row],[Salário]]="","",DJornada[[#This Row],[Salário]]/DJornada[[#This Row],[Horas Prevista no Mês]])</f>
        <v>53.790800865800826</v>
      </c>
      <c r="P142" s="37" t="str">
        <f>IF(DJornada[[#This Row],[Data Prevista]]="","",TEXT(DJornada[[#This Row],[Data Prevista]],"mm/aaaa"))</f>
        <v>04/2025</v>
      </c>
    </row>
    <row r="143" spans="2:16" x14ac:dyDescent="0.25">
      <c r="B143" s="33">
        <v>20</v>
      </c>
      <c r="C143" s="39" t="str">
        <f>IF(DJornada[[#This Row],[Matricula]]="","",VLOOKUP(DJornada[[#This Row],[Matricula]],Cadastros!$P:$Q,2,0))</f>
        <v>Funcionario 20</v>
      </c>
      <c r="D143" s="22" t="s">
        <v>134</v>
      </c>
      <c r="E143" s="33">
        <v>21</v>
      </c>
      <c r="F143" s="43">
        <v>0.36666666666666697</v>
      </c>
      <c r="G143" s="37">
        <f>IFERROR(IF(DJornada[[#This Row],[Dias Úteis]]="","",DJornada[[#This Row],[Dias Úteis]]*DJornada[[#This Row],[Carga Horária]]*24),"")</f>
        <v>184.80000000000015</v>
      </c>
      <c r="H143" s="33" t="s">
        <v>18</v>
      </c>
      <c r="I143" s="33" t="s">
        <v>107</v>
      </c>
      <c r="J143" s="33" t="s">
        <v>114</v>
      </c>
      <c r="K143" s="33" t="s">
        <v>7</v>
      </c>
      <c r="L143" s="33" t="s">
        <v>77</v>
      </c>
      <c r="M143" s="33" t="s">
        <v>1</v>
      </c>
      <c r="N143" s="77">
        <v>2930.93</v>
      </c>
      <c r="O143" s="78">
        <f>IF(DJornada[[#This Row],[Salário]]="","",DJornada[[#This Row],[Salário]]/DJornada[[#This Row],[Horas Prevista no Mês]])</f>
        <v>15.860010822510809</v>
      </c>
      <c r="P143" s="37" t="str">
        <f>IF(DJornada[[#This Row],[Data Prevista]]="","",TEXT(DJornada[[#This Row],[Data Prevista]],"mm/aaaa"))</f>
        <v>04/2025</v>
      </c>
    </row>
    <row r="144" spans="2:16" x14ac:dyDescent="0.25">
      <c r="B144" s="33">
        <v>21</v>
      </c>
      <c r="C144" s="39" t="str">
        <f>IF(DJornada[[#This Row],[Matricula]]="","",VLOOKUP(DJornada[[#This Row],[Matricula]],Cadastros!$P:$Q,2,0))</f>
        <v>Funcionario 21</v>
      </c>
      <c r="D144" s="22" t="s">
        <v>134</v>
      </c>
      <c r="E144" s="33">
        <v>21</v>
      </c>
      <c r="F144" s="42">
        <v>0.36666666666666697</v>
      </c>
      <c r="G144" s="37">
        <f>IFERROR(IF(DJornada[[#This Row],[Dias Úteis]]="","",DJornada[[#This Row],[Dias Úteis]]*DJornada[[#This Row],[Carga Horária]]*24),"")</f>
        <v>184.80000000000015</v>
      </c>
      <c r="H144" s="33" t="s">
        <v>18</v>
      </c>
      <c r="I144" s="33" t="s">
        <v>105</v>
      </c>
      <c r="J144" s="33" t="s">
        <v>128</v>
      </c>
      <c r="K144" s="33" t="s">
        <v>7</v>
      </c>
      <c r="L144" s="33" t="s">
        <v>78</v>
      </c>
      <c r="M144" s="33" t="s">
        <v>143</v>
      </c>
      <c r="N144" s="77">
        <v>8202.93</v>
      </c>
      <c r="O144" s="78">
        <f>IF(DJornada[[#This Row],[Salário]]="","",DJornada[[#This Row],[Salário]]/DJornada[[#This Row],[Horas Prevista no Mês]])</f>
        <v>44.388149350649314</v>
      </c>
      <c r="P144" s="37" t="str">
        <f>IF(DJornada[[#This Row],[Data Prevista]]="","",TEXT(DJornada[[#This Row],[Data Prevista]],"mm/aaaa"))</f>
        <v>04/2025</v>
      </c>
    </row>
    <row r="145" spans="2:16" x14ac:dyDescent="0.25">
      <c r="B145" s="33">
        <v>22</v>
      </c>
      <c r="C145" s="39" t="str">
        <f>IF(DJornada[[#This Row],[Matricula]]="","",VLOOKUP(DJornada[[#This Row],[Matricula]],Cadastros!$P:$Q,2,0))</f>
        <v>Funcionario 22</v>
      </c>
      <c r="D145" s="22" t="s">
        <v>134</v>
      </c>
      <c r="E145" s="33">
        <v>21</v>
      </c>
      <c r="F145" s="43">
        <v>0.36666666666666697</v>
      </c>
      <c r="G145" s="37">
        <f>IFERROR(IF(DJornada[[#This Row],[Dias Úteis]]="","",DJornada[[#This Row],[Dias Úteis]]*DJornada[[#This Row],[Carga Horária]]*24),"")</f>
        <v>184.80000000000015</v>
      </c>
      <c r="H145" s="33" t="s">
        <v>17</v>
      </c>
      <c r="I145" s="33" t="s">
        <v>108</v>
      </c>
      <c r="J145" s="33" t="s">
        <v>120</v>
      </c>
      <c r="K145" s="33" t="s">
        <v>11</v>
      </c>
      <c r="L145" s="33" t="s">
        <v>77</v>
      </c>
      <c r="M145" s="33" t="s">
        <v>1</v>
      </c>
      <c r="N145" s="77">
        <v>4390.3100000000004</v>
      </c>
      <c r="O145" s="78">
        <f>IF(DJornada[[#This Row],[Salário]]="","",DJornada[[#This Row],[Salário]]/DJornada[[#This Row],[Horas Prevista no Mês]])</f>
        <v>23.757088744588728</v>
      </c>
      <c r="P145" s="37" t="str">
        <f>IF(DJornada[[#This Row],[Data Prevista]]="","",TEXT(DJornada[[#This Row],[Data Prevista]],"mm/aaaa"))</f>
        <v>04/2025</v>
      </c>
    </row>
    <row r="146" spans="2:16" x14ac:dyDescent="0.25">
      <c r="B146" s="33">
        <v>23</v>
      </c>
      <c r="C146" s="39" t="str">
        <f>IF(DJornada[[#This Row],[Matricula]]="","",VLOOKUP(DJornada[[#This Row],[Matricula]],Cadastros!$P:$Q,2,0))</f>
        <v>Funcionario 23</v>
      </c>
      <c r="D146" s="22" t="s">
        <v>134</v>
      </c>
      <c r="E146" s="33">
        <v>21</v>
      </c>
      <c r="F146" s="42">
        <v>0.36666666666666697</v>
      </c>
      <c r="G146" s="37">
        <f>IFERROR(IF(DJornada[[#This Row],[Dias Úteis]]="","",DJornada[[#This Row],[Dias Úteis]]*DJornada[[#This Row],[Carga Horária]]*24),"")</f>
        <v>184.80000000000015</v>
      </c>
      <c r="H146" s="33" t="s">
        <v>16</v>
      </c>
      <c r="I146" s="33" t="s">
        <v>108</v>
      </c>
      <c r="J146" s="33" t="s">
        <v>123</v>
      </c>
      <c r="K146" s="33" t="s">
        <v>10</v>
      </c>
      <c r="L146" s="33" t="s">
        <v>78</v>
      </c>
      <c r="M146" s="33" t="s">
        <v>1</v>
      </c>
      <c r="N146" s="77">
        <v>3654.03</v>
      </c>
      <c r="O146" s="78">
        <f>IF(DJornada[[#This Row],[Salário]]="","",DJornada[[#This Row],[Salário]]/DJornada[[#This Row],[Horas Prevista no Mês]])</f>
        <v>19.772889610389594</v>
      </c>
      <c r="P146" s="37" t="str">
        <f>IF(DJornada[[#This Row],[Data Prevista]]="","",TEXT(DJornada[[#This Row],[Data Prevista]],"mm/aaaa"))</f>
        <v>04/2025</v>
      </c>
    </row>
    <row r="147" spans="2:16" x14ac:dyDescent="0.25">
      <c r="B147" s="33">
        <v>24</v>
      </c>
      <c r="C147" s="39" t="str">
        <f>IF(DJornada[[#This Row],[Matricula]]="","",VLOOKUP(DJornada[[#This Row],[Matricula]],Cadastros!$P:$Q,2,0))</f>
        <v>Funcionario 24</v>
      </c>
      <c r="D147" s="22" t="s">
        <v>134</v>
      </c>
      <c r="E147" s="33">
        <v>21</v>
      </c>
      <c r="F147" s="43">
        <v>0.36666666666666697</v>
      </c>
      <c r="G147" s="37">
        <f>IFERROR(IF(DJornada[[#This Row],[Dias Úteis]]="","",DJornada[[#This Row],[Dias Úteis]]*DJornada[[#This Row],[Carga Horária]]*24),"")</f>
        <v>184.80000000000015</v>
      </c>
      <c r="H147" s="33" t="s">
        <v>17</v>
      </c>
      <c r="I147" s="33" t="s">
        <v>108</v>
      </c>
      <c r="J147" s="33" t="s">
        <v>117</v>
      </c>
      <c r="K147" s="33" t="s">
        <v>8</v>
      </c>
      <c r="L147" s="33" t="s">
        <v>76</v>
      </c>
      <c r="M147" s="33" t="s">
        <v>0</v>
      </c>
      <c r="N147" s="77">
        <v>11125.38</v>
      </c>
      <c r="O147" s="78">
        <f>IF(DJornada[[#This Row],[Salário]]="","",DJornada[[#This Row],[Salário]]/DJornada[[#This Row],[Horas Prevista no Mês]])</f>
        <v>60.202272727272671</v>
      </c>
      <c r="P147" s="37" t="str">
        <f>IF(DJornada[[#This Row],[Data Prevista]]="","",TEXT(DJornada[[#This Row],[Data Prevista]],"mm/aaaa"))</f>
        <v>04/2025</v>
      </c>
    </row>
    <row r="148" spans="2:16" x14ac:dyDescent="0.25">
      <c r="B148" s="33">
        <v>25</v>
      </c>
      <c r="C148" s="39" t="str">
        <f>IF(DJornada[[#This Row],[Matricula]]="","",VLOOKUP(DJornada[[#This Row],[Matricula]],Cadastros!$P:$Q,2,0))</f>
        <v>Funcionario 25</v>
      </c>
      <c r="D148" s="22" t="s">
        <v>134</v>
      </c>
      <c r="E148" s="33">
        <v>21</v>
      </c>
      <c r="F148" s="42">
        <v>0.36666666666666697</v>
      </c>
      <c r="G148" s="37">
        <f>IFERROR(IF(DJornada[[#This Row],[Dias Úteis]]="","",DJornada[[#This Row],[Dias Úteis]]*DJornada[[#This Row],[Carga Horária]]*24),"")</f>
        <v>184.80000000000015</v>
      </c>
      <c r="H148" s="33" t="s">
        <v>18</v>
      </c>
      <c r="I148" s="33" t="s">
        <v>98</v>
      </c>
      <c r="J148" s="33" t="s">
        <v>123</v>
      </c>
      <c r="K148" s="33" t="s">
        <v>8</v>
      </c>
      <c r="L148" s="33" t="s">
        <v>76</v>
      </c>
      <c r="M148" s="33" t="s">
        <v>0</v>
      </c>
      <c r="N148" s="77">
        <v>10676.18</v>
      </c>
      <c r="O148" s="78">
        <f>IF(DJornada[[#This Row],[Salário]]="","",DJornada[[#This Row],[Salário]]/DJornada[[#This Row],[Horas Prevista no Mês]])</f>
        <v>57.771536796536751</v>
      </c>
      <c r="P148" s="37" t="str">
        <f>IF(DJornada[[#This Row],[Data Prevista]]="","",TEXT(DJornada[[#This Row],[Data Prevista]],"mm/aaaa"))</f>
        <v>04/2025</v>
      </c>
    </row>
    <row r="149" spans="2:16" x14ac:dyDescent="0.25">
      <c r="B149" s="33">
        <v>26</v>
      </c>
      <c r="C149" s="39" t="str">
        <f>IF(DJornada[[#This Row],[Matricula]]="","",VLOOKUP(DJornada[[#This Row],[Matricula]],Cadastros!$P:$Q,2,0))</f>
        <v>Funcionario 26</v>
      </c>
      <c r="D149" s="22" t="s">
        <v>134</v>
      </c>
      <c r="E149" s="33">
        <v>21</v>
      </c>
      <c r="F149" s="43">
        <v>0.36666666666666697</v>
      </c>
      <c r="G149" s="37">
        <f>IFERROR(IF(DJornada[[#This Row],[Dias Úteis]]="","",DJornada[[#This Row],[Dias Úteis]]*DJornada[[#This Row],[Carga Horária]]*24),"")</f>
        <v>184.80000000000015</v>
      </c>
      <c r="H149" s="33" t="s">
        <v>18</v>
      </c>
      <c r="I149" s="33" t="s">
        <v>96</v>
      </c>
      <c r="J149" s="33" t="s">
        <v>121</v>
      </c>
      <c r="K149" s="33" t="s">
        <v>10</v>
      </c>
      <c r="L149" s="33" t="s">
        <v>78</v>
      </c>
      <c r="M149" s="33" t="s">
        <v>1</v>
      </c>
      <c r="N149" s="77">
        <v>1815.55</v>
      </c>
      <c r="O149" s="78">
        <f>IF(DJornada[[#This Row],[Salário]]="","",DJornada[[#This Row],[Salário]]/DJornada[[#This Row],[Horas Prevista no Mês]])</f>
        <v>9.8244047619047539</v>
      </c>
      <c r="P149" s="37" t="str">
        <f>IF(DJornada[[#This Row],[Data Prevista]]="","",TEXT(DJornada[[#This Row],[Data Prevista]],"mm/aaaa"))</f>
        <v>04/2025</v>
      </c>
    </row>
    <row r="150" spans="2:16" x14ac:dyDescent="0.25">
      <c r="B150" s="33">
        <v>27</v>
      </c>
      <c r="C150" s="39" t="str">
        <f>IF(DJornada[[#This Row],[Matricula]]="","",VLOOKUP(DJornada[[#This Row],[Matricula]],Cadastros!$P:$Q,2,0))</f>
        <v>Funcionario 27</v>
      </c>
      <c r="D150" s="22" t="s">
        <v>134</v>
      </c>
      <c r="E150" s="33">
        <v>21</v>
      </c>
      <c r="F150" s="42">
        <v>0.36666666666666697</v>
      </c>
      <c r="G150" s="37">
        <f>IFERROR(IF(DJornada[[#This Row],[Dias Úteis]]="","",DJornada[[#This Row],[Dias Úteis]]*DJornada[[#This Row],[Carga Horária]]*24),"")</f>
        <v>184.80000000000015</v>
      </c>
      <c r="H150" s="33" t="s">
        <v>18</v>
      </c>
      <c r="I150" s="33" t="s">
        <v>99</v>
      </c>
      <c r="J150" s="33" t="s">
        <v>121</v>
      </c>
      <c r="K150" s="33" t="s">
        <v>11</v>
      </c>
      <c r="L150" s="33" t="s">
        <v>77</v>
      </c>
      <c r="M150" s="33" t="s">
        <v>143</v>
      </c>
      <c r="N150" s="77">
        <v>4279.59</v>
      </c>
      <c r="O150" s="78">
        <f>IF(DJornada[[#This Row],[Salário]]="","",DJornada[[#This Row],[Salário]]/DJornada[[#This Row],[Horas Prevista no Mês]])</f>
        <v>23.157954545454526</v>
      </c>
      <c r="P150" s="37" t="str">
        <f>IF(DJornada[[#This Row],[Data Prevista]]="","",TEXT(DJornada[[#This Row],[Data Prevista]],"mm/aaaa"))</f>
        <v>04/2025</v>
      </c>
    </row>
    <row r="151" spans="2:16" x14ac:dyDescent="0.25">
      <c r="B151" s="33">
        <v>28</v>
      </c>
      <c r="C151" s="39" t="str">
        <f>IF(DJornada[[#This Row],[Matricula]]="","",VLOOKUP(DJornada[[#This Row],[Matricula]],Cadastros!$P:$Q,2,0))</f>
        <v>Funcionario 28</v>
      </c>
      <c r="D151" s="22" t="s">
        <v>134</v>
      </c>
      <c r="E151" s="33">
        <v>21</v>
      </c>
      <c r="F151" s="43">
        <v>0.36666666666666697</v>
      </c>
      <c r="G151" s="37">
        <f>IFERROR(IF(DJornada[[#This Row],[Dias Úteis]]="","",DJornada[[#This Row],[Dias Úteis]]*DJornada[[#This Row],[Carga Horária]]*24),"")</f>
        <v>184.80000000000015</v>
      </c>
      <c r="H151" s="33" t="s">
        <v>17</v>
      </c>
      <c r="I151" s="33" t="s">
        <v>101</v>
      </c>
      <c r="J151" s="33" t="s">
        <v>123</v>
      </c>
      <c r="K151" s="33" t="s">
        <v>8</v>
      </c>
      <c r="L151" s="33" t="s">
        <v>77</v>
      </c>
      <c r="M151" s="33" t="s">
        <v>143</v>
      </c>
      <c r="N151" s="77">
        <v>3759.8</v>
      </c>
      <c r="O151" s="78">
        <f>IF(DJornada[[#This Row],[Salário]]="","",DJornada[[#This Row],[Salário]]/DJornada[[#This Row],[Horas Prevista no Mês]])</f>
        <v>20.345238095238081</v>
      </c>
      <c r="P151" s="37" t="str">
        <f>IF(DJornada[[#This Row],[Data Prevista]]="","",TEXT(DJornada[[#This Row],[Data Prevista]],"mm/aaaa"))</f>
        <v>04/2025</v>
      </c>
    </row>
    <row r="152" spans="2:16" x14ac:dyDescent="0.25">
      <c r="B152" s="33">
        <v>29</v>
      </c>
      <c r="C152" s="39" t="str">
        <f>IF(DJornada[[#This Row],[Matricula]]="","",VLOOKUP(DJornada[[#This Row],[Matricula]],Cadastros!$P:$Q,2,0))</f>
        <v>Funcionario 29</v>
      </c>
      <c r="D152" s="22" t="s">
        <v>134</v>
      </c>
      <c r="E152" s="33">
        <v>21</v>
      </c>
      <c r="F152" s="42">
        <v>0.36666666666666697</v>
      </c>
      <c r="G152" s="37">
        <f>IFERROR(IF(DJornada[[#This Row],[Dias Úteis]]="","",DJornada[[#This Row],[Dias Úteis]]*DJornada[[#This Row],[Carga Horária]]*24),"")</f>
        <v>184.80000000000015</v>
      </c>
      <c r="H152" s="33" t="s">
        <v>16</v>
      </c>
      <c r="I152" s="33" t="s">
        <v>96</v>
      </c>
      <c r="J152" s="33" t="s">
        <v>116</v>
      </c>
      <c r="K152" s="33" t="s">
        <v>11</v>
      </c>
      <c r="L152" s="33" t="s">
        <v>78</v>
      </c>
      <c r="M152" s="33" t="s">
        <v>0</v>
      </c>
      <c r="N152" s="77">
        <v>6524.48</v>
      </c>
      <c r="O152" s="78">
        <f>IF(DJornada[[#This Row],[Salário]]="","",DJornada[[#This Row],[Salário]]/DJornada[[#This Row],[Horas Prevista no Mês]])</f>
        <v>35.305627705627671</v>
      </c>
      <c r="P152" s="37" t="str">
        <f>IF(DJornada[[#This Row],[Data Prevista]]="","",TEXT(DJornada[[#This Row],[Data Prevista]],"mm/aaaa"))</f>
        <v>04/2025</v>
      </c>
    </row>
    <row r="153" spans="2:16" x14ac:dyDescent="0.25">
      <c r="B153" s="33">
        <v>30</v>
      </c>
      <c r="C153" s="39" t="str">
        <f>IF(DJornada[[#This Row],[Matricula]]="","",VLOOKUP(DJornada[[#This Row],[Matricula]],Cadastros!$P:$Q,2,0))</f>
        <v>Funcionario 30</v>
      </c>
      <c r="D153" s="22" t="s">
        <v>134</v>
      </c>
      <c r="E153" s="33">
        <v>21</v>
      </c>
      <c r="F153" s="43">
        <v>0.36666666666666697</v>
      </c>
      <c r="G153" s="37">
        <f>IFERROR(IF(DJornada[[#This Row],[Dias Úteis]]="","",DJornada[[#This Row],[Dias Úteis]]*DJornada[[#This Row],[Carga Horária]]*24),"")</f>
        <v>184.80000000000015</v>
      </c>
      <c r="H153" s="33" t="s">
        <v>17</v>
      </c>
      <c r="I153" s="33" t="s">
        <v>109</v>
      </c>
      <c r="J153" s="33" t="s">
        <v>117</v>
      </c>
      <c r="K153" s="33" t="s">
        <v>10</v>
      </c>
      <c r="L153" s="33" t="s">
        <v>78</v>
      </c>
      <c r="M153" s="33" t="s">
        <v>1</v>
      </c>
      <c r="N153" s="77">
        <v>9950.3799999999992</v>
      </c>
      <c r="O153" s="78">
        <f>IF(DJornada[[#This Row],[Salário]]="","",DJornada[[#This Row],[Salário]]/DJornada[[#This Row],[Horas Prevista no Mês]])</f>
        <v>53.844047619047572</v>
      </c>
      <c r="P153" s="37" t="str">
        <f>IF(DJornada[[#This Row],[Data Prevista]]="","",TEXT(DJornada[[#This Row],[Data Prevista]],"mm/aaaa"))</f>
        <v>04/2025</v>
      </c>
    </row>
    <row r="154" spans="2:16" x14ac:dyDescent="0.25">
      <c r="B154" s="33">
        <v>31</v>
      </c>
      <c r="C154" s="39" t="str">
        <f>IF(DJornada[[#This Row],[Matricula]]="","",VLOOKUP(DJornada[[#This Row],[Matricula]],Cadastros!$P:$Q,2,0))</f>
        <v>Funcionario 31</v>
      </c>
      <c r="D154" s="22" t="s">
        <v>134</v>
      </c>
      <c r="E154" s="33">
        <v>21</v>
      </c>
      <c r="F154" s="42">
        <v>0.36666666666666697</v>
      </c>
      <c r="G154" s="37">
        <f>IFERROR(IF(DJornada[[#This Row],[Dias Úteis]]="","",DJornada[[#This Row],[Dias Úteis]]*DJornada[[#This Row],[Carga Horária]]*24),"")</f>
        <v>184.80000000000015</v>
      </c>
      <c r="H154" s="33" t="s">
        <v>18</v>
      </c>
      <c r="I154" s="33" t="s">
        <v>103</v>
      </c>
      <c r="J154" s="33" t="s">
        <v>130</v>
      </c>
      <c r="K154" s="33" t="s">
        <v>9</v>
      </c>
      <c r="L154" s="33" t="s">
        <v>78</v>
      </c>
      <c r="M154" s="33" t="s">
        <v>143</v>
      </c>
      <c r="N154" s="77">
        <v>10555.86</v>
      </c>
      <c r="O154" s="78">
        <f>IF(DJornada[[#This Row],[Salário]]="","",DJornada[[#This Row],[Salário]]/DJornada[[#This Row],[Horas Prevista no Mês]])</f>
        <v>57.1204545454545</v>
      </c>
      <c r="P154" s="37" t="str">
        <f>IF(DJornada[[#This Row],[Data Prevista]]="","",TEXT(DJornada[[#This Row],[Data Prevista]],"mm/aaaa"))</f>
        <v>04/2025</v>
      </c>
    </row>
    <row r="155" spans="2:16" x14ac:dyDescent="0.25">
      <c r="B155" s="33">
        <v>32</v>
      </c>
      <c r="C155" s="39" t="str">
        <f>IF(DJornada[[#This Row],[Matricula]]="","",VLOOKUP(DJornada[[#This Row],[Matricula]],Cadastros!$P:$Q,2,0))</f>
        <v>Funcionario 32</v>
      </c>
      <c r="D155" s="22" t="s">
        <v>134</v>
      </c>
      <c r="E155" s="33">
        <v>21</v>
      </c>
      <c r="F155" s="43">
        <v>0.36666666666666697</v>
      </c>
      <c r="G155" s="37">
        <f>IFERROR(IF(DJornada[[#This Row],[Dias Úteis]]="","",DJornada[[#This Row],[Dias Úteis]]*DJornada[[#This Row],[Carga Horária]]*24),"")</f>
        <v>184.80000000000015</v>
      </c>
      <c r="H155" s="33" t="s">
        <v>16</v>
      </c>
      <c r="I155" s="33" t="s">
        <v>102</v>
      </c>
      <c r="J155" s="33" t="s">
        <v>123</v>
      </c>
      <c r="K155" s="33" t="s">
        <v>7</v>
      </c>
      <c r="L155" s="33" t="s">
        <v>78</v>
      </c>
      <c r="M155" s="33" t="s">
        <v>1</v>
      </c>
      <c r="N155" s="77">
        <v>11928.66</v>
      </c>
      <c r="O155" s="78">
        <f>IF(DJornada[[#This Row],[Salário]]="","",DJornada[[#This Row],[Salário]]/DJornada[[#This Row],[Horas Prevista no Mês]])</f>
        <v>64.549025974025923</v>
      </c>
      <c r="P155" s="37" t="str">
        <f>IF(DJornada[[#This Row],[Data Prevista]]="","",TEXT(DJornada[[#This Row],[Data Prevista]],"mm/aaaa"))</f>
        <v>04/2025</v>
      </c>
    </row>
    <row r="156" spans="2:16" x14ac:dyDescent="0.25">
      <c r="B156" s="33">
        <v>33</v>
      </c>
      <c r="C156" s="39" t="str">
        <f>IF(DJornada[[#This Row],[Matricula]]="","",VLOOKUP(DJornada[[#This Row],[Matricula]],Cadastros!$P:$Q,2,0))</f>
        <v>Funcionario 33</v>
      </c>
      <c r="D156" s="22" t="s">
        <v>134</v>
      </c>
      <c r="E156" s="33">
        <v>21</v>
      </c>
      <c r="F156" s="42">
        <v>0.36666666666666697</v>
      </c>
      <c r="G156" s="37">
        <f>IFERROR(IF(DJornada[[#This Row],[Dias Úteis]]="","",DJornada[[#This Row],[Dias Úteis]]*DJornada[[#This Row],[Carga Horária]]*24),"")</f>
        <v>184.80000000000015</v>
      </c>
      <c r="H156" s="33" t="s">
        <v>17</v>
      </c>
      <c r="I156" s="33" t="s">
        <v>102</v>
      </c>
      <c r="J156" s="33" t="s">
        <v>125</v>
      </c>
      <c r="K156" s="33" t="s">
        <v>7</v>
      </c>
      <c r="L156" s="33" t="s">
        <v>76</v>
      </c>
      <c r="M156" s="33" t="s">
        <v>1</v>
      </c>
      <c r="N156" s="77">
        <v>7566.27</v>
      </c>
      <c r="O156" s="78">
        <f>IF(DJornada[[#This Row],[Salário]]="","",DJornada[[#This Row],[Salário]]/DJornada[[#This Row],[Horas Prevista no Mês]])</f>
        <v>40.943019480519446</v>
      </c>
      <c r="P156" s="37" t="str">
        <f>IF(DJornada[[#This Row],[Data Prevista]]="","",TEXT(DJornada[[#This Row],[Data Prevista]],"mm/aaaa"))</f>
        <v>04/2025</v>
      </c>
    </row>
    <row r="157" spans="2:16" x14ac:dyDescent="0.25">
      <c r="B157" s="33">
        <v>34</v>
      </c>
      <c r="C157" s="39" t="str">
        <f>IF(DJornada[[#This Row],[Matricula]]="","",VLOOKUP(DJornada[[#This Row],[Matricula]],Cadastros!$P:$Q,2,0))</f>
        <v>Funcionario 34</v>
      </c>
      <c r="D157" s="22" t="s">
        <v>134</v>
      </c>
      <c r="E157" s="33">
        <v>21</v>
      </c>
      <c r="F157" s="43">
        <v>0.36666666666666697</v>
      </c>
      <c r="G157" s="37">
        <f>IFERROR(IF(DJornada[[#This Row],[Dias Úteis]]="","",DJornada[[#This Row],[Dias Úteis]]*DJornada[[#This Row],[Carga Horária]]*24),"")</f>
        <v>184.80000000000015</v>
      </c>
      <c r="H157" s="33" t="s">
        <v>17</v>
      </c>
      <c r="I157" s="33" t="s">
        <v>103</v>
      </c>
      <c r="J157" s="33" t="s">
        <v>118</v>
      </c>
      <c r="K157" s="33" t="s">
        <v>9</v>
      </c>
      <c r="L157" s="33" t="s">
        <v>78</v>
      </c>
      <c r="M157" s="33" t="s">
        <v>143</v>
      </c>
      <c r="N157" s="77">
        <v>2592.9699999999998</v>
      </c>
      <c r="O157" s="78">
        <f>IF(DJornada[[#This Row],[Salário]]="","",DJornada[[#This Row],[Salário]]/DJornada[[#This Row],[Horas Prevista no Mês]])</f>
        <v>14.031222943722931</v>
      </c>
      <c r="P157" s="37" t="str">
        <f>IF(DJornada[[#This Row],[Data Prevista]]="","",TEXT(DJornada[[#This Row],[Data Prevista]],"mm/aaaa"))</f>
        <v>04/2025</v>
      </c>
    </row>
    <row r="158" spans="2:16" x14ac:dyDescent="0.25">
      <c r="B158" s="33">
        <v>35</v>
      </c>
      <c r="C158" s="39" t="str">
        <f>IF(DJornada[[#This Row],[Matricula]]="","",VLOOKUP(DJornada[[#This Row],[Matricula]],Cadastros!$P:$Q,2,0))</f>
        <v>Funcionario 35</v>
      </c>
      <c r="D158" s="22" t="s">
        <v>134</v>
      </c>
      <c r="E158" s="33">
        <v>21</v>
      </c>
      <c r="F158" s="42">
        <v>0.36666666666666697</v>
      </c>
      <c r="G158" s="37">
        <f>IFERROR(IF(DJornada[[#This Row],[Dias Úteis]]="","",DJornada[[#This Row],[Dias Úteis]]*DJornada[[#This Row],[Carga Horária]]*24),"")</f>
        <v>184.80000000000015</v>
      </c>
      <c r="H158" s="33" t="s">
        <v>16</v>
      </c>
      <c r="I158" s="33" t="s">
        <v>108</v>
      </c>
      <c r="J158" s="33" t="s">
        <v>116</v>
      </c>
      <c r="K158" s="33" t="s">
        <v>7</v>
      </c>
      <c r="L158" s="33" t="s">
        <v>77</v>
      </c>
      <c r="M158" s="33" t="s">
        <v>143</v>
      </c>
      <c r="N158" s="77">
        <v>4796.68</v>
      </c>
      <c r="O158" s="78">
        <f>IF(DJornada[[#This Row],[Salário]]="","",DJornada[[#This Row],[Salário]]/DJornada[[#This Row],[Horas Prevista no Mês]])</f>
        <v>25.956060606060586</v>
      </c>
      <c r="P158" s="37" t="str">
        <f>IF(DJornada[[#This Row],[Data Prevista]]="","",TEXT(DJornada[[#This Row],[Data Prevista]],"mm/aaaa"))</f>
        <v>04/2025</v>
      </c>
    </row>
    <row r="159" spans="2:16" x14ac:dyDescent="0.25">
      <c r="B159" s="33">
        <v>36</v>
      </c>
      <c r="C159" s="39" t="str">
        <f>IF(DJornada[[#This Row],[Matricula]]="","",VLOOKUP(DJornada[[#This Row],[Matricula]],Cadastros!$P:$Q,2,0))</f>
        <v>Funcionario 36</v>
      </c>
      <c r="D159" s="22" t="s">
        <v>134</v>
      </c>
      <c r="E159" s="33">
        <v>21</v>
      </c>
      <c r="F159" s="43">
        <v>0.36666666666666697</v>
      </c>
      <c r="G159" s="37">
        <f>IFERROR(IF(DJornada[[#This Row],[Dias Úteis]]="","",DJornada[[#This Row],[Dias Úteis]]*DJornada[[#This Row],[Carga Horária]]*24),"")</f>
        <v>184.80000000000015</v>
      </c>
      <c r="H159" s="33" t="s">
        <v>16</v>
      </c>
      <c r="I159" s="33" t="s">
        <v>108</v>
      </c>
      <c r="J159" s="33" t="s">
        <v>120</v>
      </c>
      <c r="K159" s="33" t="s">
        <v>8</v>
      </c>
      <c r="L159" s="33" t="s">
        <v>77</v>
      </c>
      <c r="M159" s="33" t="s">
        <v>0</v>
      </c>
      <c r="N159" s="77">
        <v>3321.48</v>
      </c>
      <c r="O159" s="78">
        <f>IF(DJornada[[#This Row],[Salário]]="","",DJornada[[#This Row],[Salário]]/DJornada[[#This Row],[Horas Prevista no Mês]])</f>
        <v>17.973376623376609</v>
      </c>
      <c r="P159" s="37" t="str">
        <f>IF(DJornada[[#This Row],[Data Prevista]]="","",TEXT(DJornada[[#This Row],[Data Prevista]],"mm/aaaa"))</f>
        <v>04/2025</v>
      </c>
    </row>
    <row r="160" spans="2:16" x14ac:dyDescent="0.25">
      <c r="B160" s="33">
        <v>37</v>
      </c>
      <c r="C160" s="39" t="str">
        <f>IF(DJornada[[#This Row],[Matricula]]="","",VLOOKUP(DJornada[[#This Row],[Matricula]],Cadastros!$P:$Q,2,0))</f>
        <v>Funcionario 37</v>
      </c>
      <c r="D160" s="22" t="s">
        <v>134</v>
      </c>
      <c r="E160" s="33">
        <v>21</v>
      </c>
      <c r="F160" s="42">
        <v>0.36666666666666697</v>
      </c>
      <c r="G160" s="37">
        <f>IFERROR(IF(DJornada[[#This Row],[Dias Úteis]]="","",DJornada[[#This Row],[Dias Úteis]]*DJornada[[#This Row],[Carga Horária]]*24),"")</f>
        <v>184.80000000000015</v>
      </c>
      <c r="H160" s="33" t="s">
        <v>17</v>
      </c>
      <c r="I160" s="33" t="s">
        <v>102</v>
      </c>
      <c r="J160" s="33" t="s">
        <v>111</v>
      </c>
      <c r="K160" s="33" t="s">
        <v>8</v>
      </c>
      <c r="L160" s="33" t="s">
        <v>77</v>
      </c>
      <c r="M160" s="33" t="s">
        <v>143</v>
      </c>
      <c r="N160" s="77">
        <v>4946.25</v>
      </c>
      <c r="O160" s="78">
        <f>IF(DJornada[[#This Row],[Salário]]="","",DJornada[[#This Row],[Salário]]/DJornada[[#This Row],[Horas Prevista no Mês]])</f>
        <v>26.765422077922057</v>
      </c>
      <c r="P160" s="37" t="str">
        <f>IF(DJornada[[#This Row],[Data Prevista]]="","",TEXT(DJornada[[#This Row],[Data Prevista]],"mm/aaaa"))</f>
        <v>04/2025</v>
      </c>
    </row>
    <row r="161" spans="2:16" x14ac:dyDescent="0.25">
      <c r="B161" s="33">
        <v>38</v>
      </c>
      <c r="C161" s="39" t="str">
        <f>IF(DJornada[[#This Row],[Matricula]]="","",VLOOKUP(DJornada[[#This Row],[Matricula]],Cadastros!$P:$Q,2,0))</f>
        <v>Funcionario 38</v>
      </c>
      <c r="D161" s="22" t="s">
        <v>134</v>
      </c>
      <c r="E161" s="33">
        <v>21</v>
      </c>
      <c r="F161" s="43">
        <v>0.36666666666666697</v>
      </c>
      <c r="G161" s="37">
        <f>IFERROR(IF(DJornada[[#This Row],[Dias Úteis]]="","",DJornada[[#This Row],[Dias Úteis]]*DJornada[[#This Row],[Carga Horária]]*24),"")</f>
        <v>184.80000000000015</v>
      </c>
      <c r="H161" s="33" t="s">
        <v>16</v>
      </c>
      <c r="I161" s="33" t="s">
        <v>104</v>
      </c>
      <c r="J161" s="33" t="s">
        <v>128</v>
      </c>
      <c r="K161" s="33" t="s">
        <v>11</v>
      </c>
      <c r="L161" s="33" t="s">
        <v>78</v>
      </c>
      <c r="M161" s="33" t="s">
        <v>1</v>
      </c>
      <c r="N161" s="77">
        <v>10315.530000000001</v>
      </c>
      <c r="O161" s="78">
        <f>IF(DJornada[[#This Row],[Salário]]="","",DJornada[[#This Row],[Salário]]/DJornada[[#This Row],[Horas Prevista no Mês]])</f>
        <v>55.819967532467487</v>
      </c>
      <c r="P161" s="37" t="str">
        <f>IF(DJornada[[#This Row],[Data Prevista]]="","",TEXT(DJornada[[#This Row],[Data Prevista]],"mm/aaaa"))</f>
        <v>04/2025</v>
      </c>
    </row>
    <row r="162" spans="2:16" x14ac:dyDescent="0.25">
      <c r="B162" s="33">
        <v>39</v>
      </c>
      <c r="C162" s="39" t="str">
        <f>IF(DJornada[[#This Row],[Matricula]]="","",VLOOKUP(DJornada[[#This Row],[Matricula]],Cadastros!$P:$Q,2,0))</f>
        <v>Funcionario 39</v>
      </c>
      <c r="D162" s="22" t="s">
        <v>134</v>
      </c>
      <c r="E162" s="33">
        <v>21</v>
      </c>
      <c r="F162" s="42">
        <v>0.36666666666666697</v>
      </c>
      <c r="G162" s="37">
        <f>IFERROR(IF(DJornada[[#This Row],[Dias Úteis]]="","",DJornada[[#This Row],[Dias Úteis]]*DJornada[[#This Row],[Carga Horária]]*24),"")</f>
        <v>184.80000000000015</v>
      </c>
      <c r="H162" s="33" t="s">
        <v>18</v>
      </c>
      <c r="I162" s="33" t="s">
        <v>103</v>
      </c>
      <c r="J162" s="33" t="s">
        <v>129</v>
      </c>
      <c r="K162" s="33" t="s">
        <v>9</v>
      </c>
      <c r="L162" s="33" t="s">
        <v>76</v>
      </c>
      <c r="M162" s="33" t="s">
        <v>1</v>
      </c>
      <c r="N162" s="77">
        <v>3448.9</v>
      </c>
      <c r="O162" s="78">
        <f>IF(DJornada[[#This Row],[Salário]]="","",DJornada[[#This Row],[Salário]]/DJornada[[#This Row],[Horas Prevista no Mês]])</f>
        <v>18.662878787878771</v>
      </c>
      <c r="P162" s="37" t="str">
        <f>IF(DJornada[[#This Row],[Data Prevista]]="","",TEXT(DJornada[[#This Row],[Data Prevista]],"mm/aaaa"))</f>
        <v>04/2025</v>
      </c>
    </row>
    <row r="163" spans="2:16" x14ac:dyDescent="0.25">
      <c r="B163" s="33">
        <v>40</v>
      </c>
      <c r="C163" s="39" t="str">
        <f>IF(DJornada[[#This Row],[Matricula]]="","",VLOOKUP(DJornada[[#This Row],[Matricula]],Cadastros!$P:$Q,2,0))</f>
        <v>Funcionario 40</v>
      </c>
      <c r="D163" s="22" t="s">
        <v>134</v>
      </c>
      <c r="E163" s="33">
        <v>21</v>
      </c>
      <c r="F163" s="43">
        <v>0.36666666666666697</v>
      </c>
      <c r="G163" s="37">
        <f>IFERROR(IF(DJornada[[#This Row],[Dias Úteis]]="","",DJornada[[#This Row],[Dias Úteis]]*DJornada[[#This Row],[Carga Horária]]*24),"")</f>
        <v>184.80000000000015</v>
      </c>
      <c r="H163" s="33" t="s">
        <v>17</v>
      </c>
      <c r="I163" s="33" t="s">
        <v>108</v>
      </c>
      <c r="J163" s="33" t="s">
        <v>113</v>
      </c>
      <c r="K163" s="33" t="s">
        <v>8</v>
      </c>
      <c r="L163" s="33" t="s">
        <v>78</v>
      </c>
      <c r="M163" s="33" t="s">
        <v>143</v>
      </c>
      <c r="N163" s="77">
        <v>8025.9</v>
      </c>
      <c r="O163" s="78">
        <f>IF(DJornada[[#This Row],[Salário]]="","",DJornada[[#This Row],[Salário]]/DJornada[[#This Row],[Horas Prevista no Mês]])</f>
        <v>43.430194805194766</v>
      </c>
      <c r="P163" s="37" t="str">
        <f>IF(DJornada[[#This Row],[Data Prevista]]="","",TEXT(DJornada[[#This Row],[Data Prevista]],"mm/aaaa"))</f>
        <v>04/2025</v>
      </c>
    </row>
    <row r="164" spans="2:16" x14ac:dyDescent="0.25">
      <c r="B164" s="33">
        <v>1</v>
      </c>
      <c r="C164" s="39" t="str">
        <f>IF(DJornada[[#This Row],[Matricula]]="","",VLOOKUP(DJornada[[#This Row],[Matricula]],Cadastros!$P:$Q,2,0))</f>
        <v>Funcionario 1</v>
      </c>
      <c r="D164" s="22" t="s">
        <v>135</v>
      </c>
      <c r="E164" s="33">
        <v>21</v>
      </c>
      <c r="F164" s="42">
        <v>0.36666666666666697</v>
      </c>
      <c r="G164" s="37">
        <f>IFERROR(IF(DJornada[[#This Row],[Dias Úteis]]="","",DJornada[[#This Row],[Dias Úteis]]*DJornada[[#This Row],[Carga Horária]]*24),"")</f>
        <v>184.80000000000015</v>
      </c>
      <c r="H164" s="33" t="s">
        <v>17</v>
      </c>
      <c r="I164" s="33" t="s">
        <v>103</v>
      </c>
      <c r="J164" s="33" t="s">
        <v>123</v>
      </c>
      <c r="K164" s="33" t="s">
        <v>8</v>
      </c>
      <c r="L164" s="33" t="s">
        <v>78</v>
      </c>
      <c r="M164" s="33" t="s">
        <v>0</v>
      </c>
      <c r="N164" s="77">
        <v>8738.25</v>
      </c>
      <c r="O164" s="78">
        <f>IF(DJornada[[#This Row],[Salário]]="","",DJornada[[#This Row],[Salário]]/DJornada[[#This Row],[Horas Prevista no Mês]])</f>
        <v>47.284902597402557</v>
      </c>
      <c r="P164" s="37" t="str">
        <f>IF(DJornada[[#This Row],[Data Prevista]]="","",TEXT(DJornada[[#This Row],[Data Prevista]],"mm/aaaa"))</f>
        <v>05/2025</v>
      </c>
    </row>
    <row r="165" spans="2:16" x14ac:dyDescent="0.25">
      <c r="B165" s="33">
        <v>2</v>
      </c>
      <c r="C165" s="39" t="str">
        <f>IF(DJornada[[#This Row],[Matricula]]="","",VLOOKUP(DJornada[[#This Row],[Matricula]],Cadastros!$P:$Q,2,0))</f>
        <v>Funcionario 2</v>
      </c>
      <c r="D165" s="22" t="s">
        <v>135</v>
      </c>
      <c r="E165" s="33">
        <v>21</v>
      </c>
      <c r="F165" s="43">
        <v>0.36666666666666697</v>
      </c>
      <c r="G165" s="37">
        <f>IFERROR(IF(DJornada[[#This Row],[Dias Úteis]]="","",DJornada[[#This Row],[Dias Úteis]]*DJornada[[#This Row],[Carga Horária]]*24),"")</f>
        <v>184.80000000000015</v>
      </c>
      <c r="H165" s="33" t="s">
        <v>17</v>
      </c>
      <c r="I165" s="33" t="s">
        <v>102</v>
      </c>
      <c r="J165" s="33" t="s">
        <v>119</v>
      </c>
      <c r="K165" s="33" t="s">
        <v>7</v>
      </c>
      <c r="L165" s="33" t="s">
        <v>77</v>
      </c>
      <c r="M165" s="33" t="s">
        <v>143</v>
      </c>
      <c r="N165" s="77">
        <v>10809.16</v>
      </c>
      <c r="O165" s="78">
        <f>IF(DJornada[[#This Row],[Salário]]="","",DJornada[[#This Row],[Salário]]/DJornada[[#This Row],[Horas Prevista no Mês]])</f>
        <v>58.491125541125491</v>
      </c>
      <c r="P165" s="37" t="str">
        <f>IF(DJornada[[#This Row],[Data Prevista]]="","",TEXT(DJornada[[#This Row],[Data Prevista]],"mm/aaaa"))</f>
        <v>05/2025</v>
      </c>
    </row>
    <row r="166" spans="2:16" x14ac:dyDescent="0.25">
      <c r="B166" s="33">
        <v>3</v>
      </c>
      <c r="C166" s="39" t="str">
        <f>IF(DJornada[[#This Row],[Matricula]]="","",VLOOKUP(DJornada[[#This Row],[Matricula]],Cadastros!$P:$Q,2,0))</f>
        <v>Funcionario 3</v>
      </c>
      <c r="D166" s="22" t="s">
        <v>135</v>
      </c>
      <c r="E166" s="33">
        <v>21</v>
      </c>
      <c r="F166" s="42">
        <v>0.36666666666666697</v>
      </c>
      <c r="G166" s="37">
        <f>IFERROR(IF(DJornada[[#This Row],[Dias Úteis]]="","",DJornada[[#This Row],[Dias Úteis]]*DJornada[[#This Row],[Carga Horária]]*24),"")</f>
        <v>184.80000000000015</v>
      </c>
      <c r="H166" s="33" t="s">
        <v>16</v>
      </c>
      <c r="I166" s="33" t="s">
        <v>97</v>
      </c>
      <c r="J166" s="33" t="s">
        <v>128</v>
      </c>
      <c r="K166" s="33" t="s">
        <v>7</v>
      </c>
      <c r="L166" s="33" t="s">
        <v>76</v>
      </c>
      <c r="M166" s="33" t="s">
        <v>143</v>
      </c>
      <c r="N166" s="77">
        <v>6998.21</v>
      </c>
      <c r="O166" s="78">
        <f>IF(DJornada[[#This Row],[Salário]]="","",DJornada[[#This Row],[Salário]]/DJornada[[#This Row],[Horas Prevista no Mês]])</f>
        <v>37.869101731601702</v>
      </c>
      <c r="P166" s="37" t="str">
        <f>IF(DJornada[[#This Row],[Data Prevista]]="","",TEXT(DJornada[[#This Row],[Data Prevista]],"mm/aaaa"))</f>
        <v>05/2025</v>
      </c>
    </row>
    <row r="167" spans="2:16" x14ac:dyDescent="0.25">
      <c r="B167" s="33">
        <v>4</v>
      </c>
      <c r="C167" s="39" t="str">
        <f>IF(DJornada[[#This Row],[Matricula]]="","",VLOOKUP(DJornada[[#This Row],[Matricula]],Cadastros!$P:$Q,2,0))</f>
        <v>Funcionario 4</v>
      </c>
      <c r="D167" s="22" t="s">
        <v>135</v>
      </c>
      <c r="E167" s="33">
        <v>21</v>
      </c>
      <c r="F167" s="43">
        <v>0.36666666666666697</v>
      </c>
      <c r="G167" s="37">
        <f>IFERROR(IF(DJornada[[#This Row],[Dias Úteis]]="","",DJornada[[#This Row],[Dias Úteis]]*DJornada[[#This Row],[Carga Horária]]*24),"")</f>
        <v>184.80000000000015</v>
      </c>
      <c r="H167" s="33" t="s">
        <v>18</v>
      </c>
      <c r="I167" s="33" t="s">
        <v>96</v>
      </c>
      <c r="J167" s="33" t="s">
        <v>120</v>
      </c>
      <c r="K167" s="33" t="s">
        <v>7</v>
      </c>
      <c r="L167" s="33" t="s">
        <v>78</v>
      </c>
      <c r="M167" s="33" t="s">
        <v>0</v>
      </c>
      <c r="N167" s="77">
        <v>8594.44</v>
      </c>
      <c r="O167" s="78">
        <f>IF(DJornada[[#This Row],[Salário]]="","",DJornada[[#This Row],[Salário]]/DJornada[[#This Row],[Horas Prevista no Mês]])</f>
        <v>46.506709956709919</v>
      </c>
      <c r="P167" s="37" t="str">
        <f>IF(DJornada[[#This Row],[Data Prevista]]="","",TEXT(DJornada[[#This Row],[Data Prevista]],"mm/aaaa"))</f>
        <v>05/2025</v>
      </c>
    </row>
    <row r="168" spans="2:16" x14ac:dyDescent="0.25">
      <c r="B168" s="33">
        <v>5</v>
      </c>
      <c r="C168" s="39" t="str">
        <f>IF(DJornada[[#This Row],[Matricula]]="","",VLOOKUP(DJornada[[#This Row],[Matricula]],Cadastros!$P:$Q,2,0))</f>
        <v>Funcionario 5</v>
      </c>
      <c r="D168" s="22" t="s">
        <v>135</v>
      </c>
      <c r="E168" s="33">
        <v>21</v>
      </c>
      <c r="F168" s="42">
        <v>0.36666666666666697</v>
      </c>
      <c r="G168" s="37">
        <f>IFERROR(IF(DJornada[[#This Row],[Dias Úteis]]="","",DJornada[[#This Row],[Dias Úteis]]*DJornada[[#This Row],[Carga Horária]]*24),"")</f>
        <v>184.80000000000015</v>
      </c>
      <c r="H168" s="33" t="s">
        <v>18</v>
      </c>
      <c r="I168" s="33" t="s">
        <v>109</v>
      </c>
      <c r="J168" s="33" t="s">
        <v>130</v>
      </c>
      <c r="K168" s="33" t="s">
        <v>11</v>
      </c>
      <c r="L168" s="33" t="s">
        <v>77</v>
      </c>
      <c r="M168" s="33" t="s">
        <v>1</v>
      </c>
      <c r="N168" s="77">
        <v>6167.69</v>
      </c>
      <c r="O168" s="78">
        <f>IF(DJornada[[#This Row],[Salário]]="","",DJornada[[#This Row],[Salário]]/DJornada[[#This Row],[Horas Prevista no Mês]])</f>
        <v>33.374945887445861</v>
      </c>
      <c r="P168" s="37" t="str">
        <f>IF(DJornada[[#This Row],[Data Prevista]]="","",TEXT(DJornada[[#This Row],[Data Prevista]],"mm/aaaa"))</f>
        <v>05/2025</v>
      </c>
    </row>
    <row r="169" spans="2:16" x14ac:dyDescent="0.25">
      <c r="B169" s="33">
        <v>6</v>
      </c>
      <c r="C169" s="39" t="str">
        <f>IF(DJornada[[#This Row],[Matricula]]="","",VLOOKUP(DJornada[[#This Row],[Matricula]],Cadastros!$P:$Q,2,0))</f>
        <v>Funcionario 6</v>
      </c>
      <c r="D169" s="22" t="s">
        <v>135</v>
      </c>
      <c r="E169" s="33">
        <v>21</v>
      </c>
      <c r="F169" s="43">
        <v>0.36666666666666697</v>
      </c>
      <c r="G169" s="37">
        <f>IFERROR(IF(DJornada[[#This Row],[Dias Úteis]]="","",DJornada[[#This Row],[Dias Úteis]]*DJornada[[#This Row],[Carga Horária]]*24),"")</f>
        <v>184.80000000000015</v>
      </c>
      <c r="H169" s="33" t="s">
        <v>16</v>
      </c>
      <c r="I169" s="33" t="s">
        <v>105</v>
      </c>
      <c r="J169" s="33" t="s">
        <v>123</v>
      </c>
      <c r="K169" s="33" t="s">
        <v>7</v>
      </c>
      <c r="L169" s="33" t="s">
        <v>77</v>
      </c>
      <c r="M169" s="33" t="s">
        <v>0</v>
      </c>
      <c r="N169" s="77">
        <v>7651.21</v>
      </c>
      <c r="O169" s="78">
        <f>IF(DJornada[[#This Row],[Salário]]="","",DJornada[[#This Row],[Salário]]/DJornada[[#This Row],[Horas Prevista no Mês]])</f>
        <v>41.402651515151483</v>
      </c>
      <c r="P169" s="37" t="str">
        <f>IF(DJornada[[#This Row],[Data Prevista]]="","",TEXT(DJornada[[#This Row],[Data Prevista]],"mm/aaaa"))</f>
        <v>05/2025</v>
      </c>
    </row>
    <row r="170" spans="2:16" x14ac:dyDescent="0.25">
      <c r="B170" s="33">
        <v>7</v>
      </c>
      <c r="C170" s="39" t="str">
        <f>IF(DJornada[[#This Row],[Matricula]]="","",VLOOKUP(DJornada[[#This Row],[Matricula]],Cadastros!$P:$Q,2,0))</f>
        <v>Funcionario 7</v>
      </c>
      <c r="D170" s="22" t="s">
        <v>135</v>
      </c>
      <c r="E170" s="33">
        <v>21</v>
      </c>
      <c r="F170" s="42">
        <v>0.36666666666666697</v>
      </c>
      <c r="G170" s="37">
        <f>IFERROR(IF(DJornada[[#This Row],[Dias Úteis]]="","",DJornada[[#This Row],[Dias Úteis]]*DJornada[[#This Row],[Carga Horária]]*24),"")</f>
        <v>184.80000000000015</v>
      </c>
      <c r="H170" s="33" t="s">
        <v>16</v>
      </c>
      <c r="I170" s="33" t="s">
        <v>109</v>
      </c>
      <c r="J170" s="33" t="s">
        <v>117</v>
      </c>
      <c r="K170" s="33" t="s">
        <v>8</v>
      </c>
      <c r="L170" s="33" t="s">
        <v>78</v>
      </c>
      <c r="M170" s="33" t="s">
        <v>0</v>
      </c>
      <c r="N170" s="77">
        <v>8728.52</v>
      </c>
      <c r="O170" s="78">
        <f>IF(DJornada[[#This Row],[Salário]]="","",DJornada[[#This Row],[Salário]]/DJornada[[#This Row],[Horas Prevista no Mês]])</f>
        <v>47.232251082251047</v>
      </c>
      <c r="P170" s="37" t="str">
        <f>IF(DJornada[[#This Row],[Data Prevista]]="","",TEXT(DJornada[[#This Row],[Data Prevista]],"mm/aaaa"))</f>
        <v>05/2025</v>
      </c>
    </row>
    <row r="171" spans="2:16" x14ac:dyDescent="0.25">
      <c r="B171" s="33">
        <v>8</v>
      </c>
      <c r="C171" s="39" t="str">
        <f>IF(DJornada[[#This Row],[Matricula]]="","",VLOOKUP(DJornada[[#This Row],[Matricula]],Cadastros!$P:$Q,2,0))</f>
        <v>Funcionario 8</v>
      </c>
      <c r="D171" s="22" t="s">
        <v>135</v>
      </c>
      <c r="E171" s="33">
        <v>21</v>
      </c>
      <c r="F171" s="43">
        <v>0.36666666666666697</v>
      </c>
      <c r="G171" s="37">
        <f>IFERROR(IF(DJornada[[#This Row],[Dias Úteis]]="","",DJornada[[#This Row],[Dias Úteis]]*DJornada[[#This Row],[Carga Horária]]*24),"")</f>
        <v>184.80000000000015</v>
      </c>
      <c r="H171" s="33" t="s">
        <v>18</v>
      </c>
      <c r="I171" s="33" t="s">
        <v>98</v>
      </c>
      <c r="J171" s="33" t="s">
        <v>124</v>
      </c>
      <c r="K171" s="33" t="s">
        <v>9</v>
      </c>
      <c r="L171" s="33" t="s">
        <v>77</v>
      </c>
      <c r="M171" s="33" t="s">
        <v>0</v>
      </c>
      <c r="N171" s="77">
        <v>6026.24</v>
      </c>
      <c r="O171" s="78">
        <f>IF(DJornada[[#This Row],[Salário]]="","",DJornada[[#This Row],[Salário]]/DJornada[[#This Row],[Horas Prevista no Mês]])</f>
        <v>32.609523809523779</v>
      </c>
      <c r="P171" s="37" t="str">
        <f>IF(DJornada[[#This Row],[Data Prevista]]="","",TEXT(DJornada[[#This Row],[Data Prevista]],"mm/aaaa"))</f>
        <v>05/2025</v>
      </c>
    </row>
    <row r="172" spans="2:16" x14ac:dyDescent="0.25">
      <c r="B172" s="33">
        <v>9</v>
      </c>
      <c r="C172" s="39" t="str">
        <f>IF(DJornada[[#This Row],[Matricula]]="","",VLOOKUP(DJornada[[#This Row],[Matricula]],Cadastros!$P:$Q,2,0))</f>
        <v>Funcionario 9</v>
      </c>
      <c r="D172" s="22" t="s">
        <v>135</v>
      </c>
      <c r="E172" s="33">
        <v>21</v>
      </c>
      <c r="F172" s="42">
        <v>0.36666666666666697</v>
      </c>
      <c r="G172" s="37">
        <f>IFERROR(IF(DJornada[[#This Row],[Dias Úteis]]="","",DJornada[[#This Row],[Dias Úteis]]*DJornada[[#This Row],[Carga Horária]]*24),"")</f>
        <v>184.80000000000015</v>
      </c>
      <c r="H172" s="33" t="s">
        <v>17</v>
      </c>
      <c r="I172" s="33" t="s">
        <v>99</v>
      </c>
      <c r="J172" s="33" t="s">
        <v>126</v>
      </c>
      <c r="K172" s="33" t="s">
        <v>7</v>
      </c>
      <c r="L172" s="33" t="s">
        <v>77</v>
      </c>
      <c r="M172" s="33" t="s">
        <v>1</v>
      </c>
      <c r="N172" s="77">
        <v>5828.16</v>
      </c>
      <c r="O172" s="78">
        <f>IF(DJornada[[#This Row],[Salário]]="","",DJornada[[#This Row],[Salário]]/DJornada[[#This Row],[Horas Prevista no Mês]])</f>
        <v>31.537662337662312</v>
      </c>
      <c r="P172" s="37" t="str">
        <f>IF(DJornada[[#This Row],[Data Prevista]]="","",TEXT(DJornada[[#This Row],[Data Prevista]],"mm/aaaa"))</f>
        <v>05/2025</v>
      </c>
    </row>
    <row r="173" spans="2:16" x14ac:dyDescent="0.25">
      <c r="B173" s="33">
        <v>10</v>
      </c>
      <c r="C173" s="39" t="str">
        <f>IF(DJornada[[#This Row],[Matricula]]="","",VLOOKUP(DJornada[[#This Row],[Matricula]],Cadastros!$P:$Q,2,0))</f>
        <v>Funcionario 10</v>
      </c>
      <c r="D173" s="22" t="s">
        <v>135</v>
      </c>
      <c r="E173" s="33">
        <v>21</v>
      </c>
      <c r="F173" s="43">
        <v>0.36666666666666697</v>
      </c>
      <c r="G173" s="37">
        <f>IFERROR(IF(DJornada[[#This Row],[Dias Úteis]]="","",DJornada[[#This Row],[Dias Úteis]]*DJornada[[#This Row],[Carga Horária]]*24),"")</f>
        <v>184.80000000000015</v>
      </c>
      <c r="H173" s="33" t="s">
        <v>18</v>
      </c>
      <c r="I173" s="33" t="s">
        <v>103</v>
      </c>
      <c r="J173" s="33" t="s">
        <v>124</v>
      </c>
      <c r="K173" s="33" t="s">
        <v>8</v>
      </c>
      <c r="L173" s="33" t="s">
        <v>78</v>
      </c>
      <c r="M173" s="33" t="s">
        <v>1</v>
      </c>
      <c r="N173" s="77">
        <v>8350.98</v>
      </c>
      <c r="O173" s="78">
        <f>IF(DJornada[[#This Row],[Salário]]="","",DJornada[[#This Row],[Salário]]/DJornada[[#This Row],[Horas Prevista no Mês]])</f>
        <v>45.189285714285674</v>
      </c>
      <c r="P173" s="37" t="str">
        <f>IF(DJornada[[#This Row],[Data Prevista]]="","",TEXT(DJornada[[#This Row],[Data Prevista]],"mm/aaaa"))</f>
        <v>05/2025</v>
      </c>
    </row>
    <row r="174" spans="2:16" x14ac:dyDescent="0.25">
      <c r="B174" s="33">
        <v>11</v>
      </c>
      <c r="C174" s="39" t="str">
        <f>IF(DJornada[[#This Row],[Matricula]]="","",VLOOKUP(DJornada[[#This Row],[Matricula]],Cadastros!$P:$Q,2,0))</f>
        <v>Funcionario 11</v>
      </c>
      <c r="D174" s="22" t="s">
        <v>135</v>
      </c>
      <c r="E174" s="33">
        <v>21</v>
      </c>
      <c r="F174" s="42">
        <v>0.36666666666666697</v>
      </c>
      <c r="G174" s="37">
        <f>IFERROR(IF(DJornada[[#This Row],[Dias Úteis]]="","",DJornada[[#This Row],[Dias Úteis]]*DJornada[[#This Row],[Carga Horária]]*24),"")</f>
        <v>184.80000000000015</v>
      </c>
      <c r="H174" s="33" t="s">
        <v>17</v>
      </c>
      <c r="I174" s="33" t="s">
        <v>99</v>
      </c>
      <c r="J174" s="33" t="s">
        <v>113</v>
      </c>
      <c r="K174" s="33" t="s">
        <v>7</v>
      </c>
      <c r="L174" s="33" t="s">
        <v>76</v>
      </c>
      <c r="M174" s="33" t="s">
        <v>0</v>
      </c>
      <c r="N174" s="77">
        <v>10039.049999999999</v>
      </c>
      <c r="O174" s="78">
        <f>IF(DJornada[[#This Row],[Salário]]="","",DJornada[[#This Row],[Salário]]/DJornada[[#This Row],[Horas Prevista no Mês]])</f>
        <v>54.323863636363591</v>
      </c>
      <c r="P174" s="37" t="str">
        <f>IF(DJornada[[#This Row],[Data Prevista]]="","",TEXT(DJornada[[#This Row],[Data Prevista]],"mm/aaaa"))</f>
        <v>05/2025</v>
      </c>
    </row>
    <row r="175" spans="2:16" x14ac:dyDescent="0.25">
      <c r="B175" s="33">
        <v>12</v>
      </c>
      <c r="C175" s="39" t="str">
        <f>IF(DJornada[[#This Row],[Matricula]]="","",VLOOKUP(DJornada[[#This Row],[Matricula]],Cadastros!$P:$Q,2,0))</f>
        <v>Funcionario 12</v>
      </c>
      <c r="D175" s="22" t="s">
        <v>135</v>
      </c>
      <c r="E175" s="33">
        <v>21</v>
      </c>
      <c r="F175" s="43">
        <v>0.36666666666666697</v>
      </c>
      <c r="G175" s="37">
        <f>IFERROR(IF(DJornada[[#This Row],[Dias Úteis]]="","",DJornada[[#This Row],[Dias Úteis]]*DJornada[[#This Row],[Carga Horária]]*24),"")</f>
        <v>184.80000000000015</v>
      </c>
      <c r="H175" s="33" t="s">
        <v>16</v>
      </c>
      <c r="I175" s="33" t="s">
        <v>104</v>
      </c>
      <c r="J175" s="33" t="s">
        <v>122</v>
      </c>
      <c r="K175" s="33" t="s">
        <v>10</v>
      </c>
      <c r="L175" s="33" t="s">
        <v>77</v>
      </c>
      <c r="M175" s="33" t="s">
        <v>0</v>
      </c>
      <c r="N175" s="77">
        <v>7090.34</v>
      </c>
      <c r="O175" s="78">
        <f>IF(DJornada[[#This Row],[Salário]]="","",DJornada[[#This Row],[Salário]]/DJornada[[#This Row],[Horas Prevista no Mês]])</f>
        <v>38.367640692640663</v>
      </c>
      <c r="P175" s="37" t="str">
        <f>IF(DJornada[[#This Row],[Data Prevista]]="","",TEXT(DJornada[[#This Row],[Data Prevista]],"mm/aaaa"))</f>
        <v>05/2025</v>
      </c>
    </row>
    <row r="176" spans="2:16" x14ac:dyDescent="0.25">
      <c r="B176" s="33">
        <v>13</v>
      </c>
      <c r="C176" s="39" t="str">
        <f>IF(DJornada[[#This Row],[Matricula]]="","",VLOOKUP(DJornada[[#This Row],[Matricula]],Cadastros!$P:$Q,2,0))</f>
        <v>Funcionario 13</v>
      </c>
      <c r="D176" s="22" t="s">
        <v>135</v>
      </c>
      <c r="E176" s="33">
        <v>21</v>
      </c>
      <c r="F176" s="42">
        <v>0.36666666666666697</v>
      </c>
      <c r="G176" s="37">
        <f>IFERROR(IF(DJornada[[#This Row],[Dias Úteis]]="","",DJornada[[#This Row],[Dias Úteis]]*DJornada[[#This Row],[Carga Horária]]*24),"")</f>
        <v>184.80000000000015</v>
      </c>
      <c r="H176" s="33" t="s">
        <v>17</v>
      </c>
      <c r="I176" s="33" t="s">
        <v>103</v>
      </c>
      <c r="J176" s="33" t="s">
        <v>113</v>
      </c>
      <c r="K176" s="33" t="s">
        <v>10</v>
      </c>
      <c r="L176" s="33" t="s">
        <v>77</v>
      </c>
      <c r="M176" s="33" t="s">
        <v>0</v>
      </c>
      <c r="N176" s="77">
        <v>8964.3799999999992</v>
      </c>
      <c r="O176" s="78">
        <f>IF(DJornada[[#This Row],[Salário]]="","",DJornada[[#This Row],[Salário]]/DJornada[[#This Row],[Horas Prevista no Mês]])</f>
        <v>48.508549783549739</v>
      </c>
      <c r="P176" s="37" t="str">
        <f>IF(DJornada[[#This Row],[Data Prevista]]="","",TEXT(DJornada[[#This Row],[Data Prevista]],"mm/aaaa"))</f>
        <v>05/2025</v>
      </c>
    </row>
    <row r="177" spans="2:16" x14ac:dyDescent="0.25">
      <c r="B177" s="33">
        <v>14</v>
      </c>
      <c r="C177" s="39" t="str">
        <f>IF(DJornada[[#This Row],[Matricula]]="","",VLOOKUP(DJornada[[#This Row],[Matricula]],Cadastros!$P:$Q,2,0))</f>
        <v>Funcionario 14</v>
      </c>
      <c r="D177" s="22" t="s">
        <v>135</v>
      </c>
      <c r="E177" s="33">
        <v>21</v>
      </c>
      <c r="F177" s="43">
        <v>0.36666666666666697</v>
      </c>
      <c r="G177" s="37">
        <f>IFERROR(IF(DJornada[[#This Row],[Dias Úteis]]="","",DJornada[[#This Row],[Dias Úteis]]*DJornada[[#This Row],[Carga Horária]]*24),"")</f>
        <v>184.80000000000015</v>
      </c>
      <c r="H177" s="33" t="s">
        <v>17</v>
      </c>
      <c r="I177" s="33" t="s">
        <v>97</v>
      </c>
      <c r="J177" s="33" t="s">
        <v>111</v>
      </c>
      <c r="K177" s="33" t="s">
        <v>11</v>
      </c>
      <c r="L177" s="33" t="s">
        <v>76</v>
      </c>
      <c r="M177" s="33" t="s">
        <v>1</v>
      </c>
      <c r="N177" s="77">
        <v>6085.4</v>
      </c>
      <c r="O177" s="78">
        <f>IF(DJornada[[#This Row],[Salário]]="","",DJornada[[#This Row],[Salário]]/DJornada[[#This Row],[Horas Prevista no Mês]])</f>
        <v>32.929653679653647</v>
      </c>
      <c r="P177" s="37" t="str">
        <f>IF(DJornada[[#This Row],[Data Prevista]]="","",TEXT(DJornada[[#This Row],[Data Prevista]],"mm/aaaa"))</f>
        <v>05/2025</v>
      </c>
    </row>
    <row r="178" spans="2:16" x14ac:dyDescent="0.25">
      <c r="B178" s="33">
        <v>15</v>
      </c>
      <c r="C178" s="39" t="str">
        <f>IF(DJornada[[#This Row],[Matricula]]="","",VLOOKUP(DJornada[[#This Row],[Matricula]],Cadastros!$P:$Q,2,0))</f>
        <v>Funcionario 15</v>
      </c>
      <c r="D178" s="22" t="s">
        <v>135</v>
      </c>
      <c r="E178" s="33">
        <v>21</v>
      </c>
      <c r="F178" s="42">
        <v>0.36666666666666697</v>
      </c>
      <c r="G178" s="37">
        <f>IFERROR(IF(DJornada[[#This Row],[Dias Úteis]]="","",DJornada[[#This Row],[Dias Úteis]]*DJornada[[#This Row],[Carga Horária]]*24),"")</f>
        <v>184.80000000000015</v>
      </c>
      <c r="H178" s="33" t="s">
        <v>18</v>
      </c>
      <c r="I178" s="33" t="s">
        <v>99</v>
      </c>
      <c r="J178" s="33" t="s">
        <v>124</v>
      </c>
      <c r="K178" s="33" t="s">
        <v>10</v>
      </c>
      <c r="L178" s="33" t="s">
        <v>76</v>
      </c>
      <c r="M178" s="33" t="s">
        <v>143</v>
      </c>
      <c r="N178" s="77">
        <v>6474.69</v>
      </c>
      <c r="O178" s="78">
        <f>IF(DJornada[[#This Row],[Salário]]="","",DJornada[[#This Row],[Salário]]/DJornada[[#This Row],[Horas Prevista no Mês]])</f>
        <v>35.036201298701265</v>
      </c>
      <c r="P178" s="37" t="str">
        <f>IF(DJornada[[#This Row],[Data Prevista]]="","",TEXT(DJornada[[#This Row],[Data Prevista]],"mm/aaaa"))</f>
        <v>05/2025</v>
      </c>
    </row>
    <row r="179" spans="2:16" x14ac:dyDescent="0.25">
      <c r="B179" s="33">
        <v>16</v>
      </c>
      <c r="C179" s="39" t="str">
        <f>IF(DJornada[[#This Row],[Matricula]]="","",VLOOKUP(DJornada[[#This Row],[Matricula]],Cadastros!$P:$Q,2,0))</f>
        <v>Funcionario 16</v>
      </c>
      <c r="D179" s="22" t="s">
        <v>135</v>
      </c>
      <c r="E179" s="33">
        <v>21</v>
      </c>
      <c r="F179" s="43">
        <v>0.36666666666666697</v>
      </c>
      <c r="G179" s="37">
        <f>IFERROR(IF(DJornada[[#This Row],[Dias Úteis]]="","",DJornada[[#This Row],[Dias Úteis]]*DJornada[[#This Row],[Carga Horária]]*24),"")</f>
        <v>184.80000000000015</v>
      </c>
      <c r="H179" s="33" t="s">
        <v>17</v>
      </c>
      <c r="I179" s="33" t="s">
        <v>107</v>
      </c>
      <c r="J179" s="33" t="s">
        <v>115</v>
      </c>
      <c r="K179" s="33" t="s">
        <v>9</v>
      </c>
      <c r="L179" s="33" t="s">
        <v>78</v>
      </c>
      <c r="M179" s="33" t="s">
        <v>1</v>
      </c>
      <c r="N179" s="77">
        <v>11284.31</v>
      </c>
      <c r="O179" s="78">
        <f>IF(DJornada[[#This Row],[Salário]]="","",DJornada[[#This Row],[Salário]]/DJornada[[#This Row],[Horas Prevista no Mês]])</f>
        <v>61.062283549783494</v>
      </c>
      <c r="P179" s="37" t="str">
        <f>IF(DJornada[[#This Row],[Data Prevista]]="","",TEXT(DJornada[[#This Row],[Data Prevista]],"mm/aaaa"))</f>
        <v>05/2025</v>
      </c>
    </row>
    <row r="180" spans="2:16" x14ac:dyDescent="0.25">
      <c r="B180" s="33">
        <v>17</v>
      </c>
      <c r="C180" s="39" t="str">
        <f>IF(DJornada[[#This Row],[Matricula]]="","",VLOOKUP(DJornada[[#This Row],[Matricula]],Cadastros!$P:$Q,2,0))</f>
        <v>Funcionario 17</v>
      </c>
      <c r="D180" s="22" t="s">
        <v>135</v>
      </c>
      <c r="E180" s="33">
        <v>21</v>
      </c>
      <c r="F180" s="42">
        <v>0.36666666666666697</v>
      </c>
      <c r="G180" s="37">
        <f>IFERROR(IF(DJornada[[#This Row],[Dias Úteis]]="","",DJornada[[#This Row],[Dias Úteis]]*DJornada[[#This Row],[Carga Horária]]*24),"")</f>
        <v>184.80000000000015</v>
      </c>
      <c r="H180" s="33" t="s">
        <v>16</v>
      </c>
      <c r="I180" s="33" t="s">
        <v>98</v>
      </c>
      <c r="J180" s="33" t="s">
        <v>122</v>
      </c>
      <c r="K180" s="33" t="s">
        <v>9</v>
      </c>
      <c r="L180" s="33" t="s">
        <v>77</v>
      </c>
      <c r="M180" s="33" t="s">
        <v>0</v>
      </c>
      <c r="N180" s="77">
        <v>6978.75</v>
      </c>
      <c r="O180" s="78">
        <f>IF(DJornada[[#This Row],[Salário]]="","",DJornada[[#This Row],[Salário]]/DJornada[[#This Row],[Horas Prevista no Mês]])</f>
        <v>37.763798701298668</v>
      </c>
      <c r="P180" s="37" t="str">
        <f>IF(DJornada[[#This Row],[Data Prevista]]="","",TEXT(DJornada[[#This Row],[Data Prevista]],"mm/aaaa"))</f>
        <v>05/2025</v>
      </c>
    </row>
    <row r="181" spans="2:16" x14ac:dyDescent="0.25">
      <c r="B181" s="33">
        <v>18</v>
      </c>
      <c r="C181" s="39" t="str">
        <f>IF(DJornada[[#This Row],[Matricula]]="","",VLOOKUP(DJornada[[#This Row],[Matricula]],Cadastros!$P:$Q,2,0))</f>
        <v>Funcionario 18</v>
      </c>
      <c r="D181" s="22" t="s">
        <v>135</v>
      </c>
      <c r="E181" s="33">
        <v>21</v>
      </c>
      <c r="F181" s="43">
        <v>0.36666666666666697</v>
      </c>
      <c r="G181" s="37">
        <f>IFERROR(IF(DJornada[[#This Row],[Dias Úteis]]="","",DJornada[[#This Row],[Dias Úteis]]*DJornada[[#This Row],[Carga Horária]]*24),"")</f>
        <v>184.80000000000015</v>
      </c>
      <c r="H181" s="33" t="s">
        <v>17</v>
      </c>
      <c r="I181" s="33" t="s">
        <v>97</v>
      </c>
      <c r="J181" s="33" t="s">
        <v>126</v>
      </c>
      <c r="K181" s="33" t="s">
        <v>11</v>
      </c>
      <c r="L181" s="33" t="s">
        <v>76</v>
      </c>
      <c r="M181" s="33" t="s">
        <v>1</v>
      </c>
      <c r="N181" s="77">
        <v>9269.7999999999993</v>
      </c>
      <c r="O181" s="78">
        <f>IF(DJornada[[#This Row],[Salário]]="","",DJornada[[#This Row],[Salário]]/DJornada[[#This Row],[Horas Prevista no Mês]])</f>
        <v>50.161255411255368</v>
      </c>
      <c r="P181" s="37" t="str">
        <f>IF(DJornada[[#This Row],[Data Prevista]]="","",TEXT(DJornada[[#This Row],[Data Prevista]],"mm/aaaa"))</f>
        <v>05/2025</v>
      </c>
    </row>
    <row r="182" spans="2:16" x14ac:dyDescent="0.25">
      <c r="B182" s="33">
        <v>19</v>
      </c>
      <c r="C182" s="39" t="str">
        <f>IF(DJornada[[#This Row],[Matricula]]="","",VLOOKUP(DJornada[[#This Row],[Matricula]],Cadastros!$P:$Q,2,0))</f>
        <v>Funcionario 19</v>
      </c>
      <c r="D182" s="22" t="s">
        <v>135</v>
      </c>
      <c r="E182" s="33">
        <v>21</v>
      </c>
      <c r="F182" s="42">
        <v>0.36666666666666697</v>
      </c>
      <c r="G182" s="37">
        <f>IFERROR(IF(DJornada[[#This Row],[Dias Úteis]]="","",DJornada[[#This Row],[Dias Úteis]]*DJornada[[#This Row],[Carga Horária]]*24),"")</f>
        <v>184.80000000000015</v>
      </c>
      <c r="H182" s="33" t="s">
        <v>16</v>
      </c>
      <c r="I182" s="33" t="s">
        <v>106</v>
      </c>
      <c r="J182" s="33" t="s">
        <v>117</v>
      </c>
      <c r="K182" s="33" t="s">
        <v>10</v>
      </c>
      <c r="L182" s="33" t="s">
        <v>78</v>
      </c>
      <c r="M182" s="33" t="s">
        <v>0</v>
      </c>
      <c r="N182" s="77">
        <v>8256.2800000000007</v>
      </c>
      <c r="O182" s="78">
        <f>IF(DJornada[[#This Row],[Salário]]="","",DJornada[[#This Row],[Salário]]/DJornada[[#This Row],[Horas Prevista no Mês]])</f>
        <v>44.676839826839796</v>
      </c>
      <c r="P182" s="37" t="str">
        <f>IF(DJornada[[#This Row],[Data Prevista]]="","",TEXT(DJornada[[#This Row],[Data Prevista]],"mm/aaaa"))</f>
        <v>05/2025</v>
      </c>
    </row>
    <row r="183" spans="2:16" x14ac:dyDescent="0.25">
      <c r="B183" s="33">
        <v>20</v>
      </c>
      <c r="C183" s="39" t="str">
        <f>IF(DJornada[[#This Row],[Matricula]]="","",VLOOKUP(DJornada[[#This Row],[Matricula]],Cadastros!$P:$Q,2,0))</f>
        <v>Funcionario 20</v>
      </c>
      <c r="D183" s="22" t="s">
        <v>135</v>
      </c>
      <c r="E183" s="33">
        <v>21</v>
      </c>
      <c r="F183" s="43">
        <v>0.36666666666666697</v>
      </c>
      <c r="G183" s="37">
        <f>IFERROR(IF(DJornada[[#This Row],[Dias Úteis]]="","",DJornada[[#This Row],[Dias Úteis]]*DJornada[[#This Row],[Carga Horária]]*24),"")</f>
        <v>184.80000000000015</v>
      </c>
      <c r="H183" s="33" t="s">
        <v>16</v>
      </c>
      <c r="I183" s="33" t="s">
        <v>110</v>
      </c>
      <c r="J183" s="33" t="s">
        <v>124</v>
      </c>
      <c r="K183" s="33" t="s">
        <v>8</v>
      </c>
      <c r="L183" s="33" t="s">
        <v>77</v>
      </c>
      <c r="M183" s="33" t="s">
        <v>0</v>
      </c>
      <c r="N183" s="77">
        <v>11311.5</v>
      </c>
      <c r="O183" s="78">
        <f>IF(DJornada[[#This Row],[Salário]]="","",DJornada[[#This Row],[Salário]]/DJornada[[#This Row],[Horas Prevista no Mês]])</f>
        <v>61.209415584415531</v>
      </c>
      <c r="P183" s="37" t="str">
        <f>IF(DJornada[[#This Row],[Data Prevista]]="","",TEXT(DJornada[[#This Row],[Data Prevista]],"mm/aaaa"))</f>
        <v>05/2025</v>
      </c>
    </row>
    <row r="184" spans="2:16" x14ac:dyDescent="0.25">
      <c r="B184" s="33">
        <v>21</v>
      </c>
      <c r="C184" s="39" t="str">
        <f>IF(DJornada[[#This Row],[Matricula]]="","",VLOOKUP(DJornada[[#This Row],[Matricula]],Cadastros!$P:$Q,2,0))</f>
        <v>Funcionario 21</v>
      </c>
      <c r="D184" s="22" t="s">
        <v>135</v>
      </c>
      <c r="E184" s="33">
        <v>21</v>
      </c>
      <c r="F184" s="42">
        <v>0.36666666666666697</v>
      </c>
      <c r="G184" s="37">
        <f>IFERROR(IF(DJornada[[#This Row],[Dias Úteis]]="","",DJornada[[#This Row],[Dias Úteis]]*DJornada[[#This Row],[Carga Horária]]*24),"")</f>
        <v>184.80000000000015</v>
      </c>
      <c r="H184" s="33" t="s">
        <v>18</v>
      </c>
      <c r="I184" s="33" t="s">
        <v>97</v>
      </c>
      <c r="J184" s="33" t="s">
        <v>123</v>
      </c>
      <c r="K184" s="33" t="s">
        <v>9</v>
      </c>
      <c r="L184" s="33" t="s">
        <v>76</v>
      </c>
      <c r="M184" s="33" t="s">
        <v>0</v>
      </c>
      <c r="N184" s="77">
        <v>6251.84</v>
      </c>
      <c r="O184" s="78">
        <f>IF(DJornada[[#This Row],[Salário]]="","",DJornada[[#This Row],[Salário]]/DJornada[[#This Row],[Horas Prevista no Mês]])</f>
        <v>33.830303030303</v>
      </c>
      <c r="P184" s="37" t="str">
        <f>IF(DJornada[[#This Row],[Data Prevista]]="","",TEXT(DJornada[[#This Row],[Data Prevista]],"mm/aaaa"))</f>
        <v>05/2025</v>
      </c>
    </row>
    <row r="185" spans="2:16" x14ac:dyDescent="0.25">
      <c r="B185" s="33">
        <v>22</v>
      </c>
      <c r="C185" s="39" t="str">
        <f>IF(DJornada[[#This Row],[Matricula]]="","",VLOOKUP(DJornada[[#This Row],[Matricula]],Cadastros!$P:$Q,2,0))</f>
        <v>Funcionario 22</v>
      </c>
      <c r="D185" s="22" t="s">
        <v>135</v>
      </c>
      <c r="E185" s="33">
        <v>21</v>
      </c>
      <c r="F185" s="43">
        <v>0.36666666666666697</v>
      </c>
      <c r="G185" s="37">
        <f>IFERROR(IF(DJornada[[#This Row],[Dias Úteis]]="","",DJornada[[#This Row],[Dias Úteis]]*DJornada[[#This Row],[Carga Horária]]*24),"")</f>
        <v>184.80000000000015</v>
      </c>
      <c r="H185" s="33" t="s">
        <v>18</v>
      </c>
      <c r="I185" s="33" t="s">
        <v>110</v>
      </c>
      <c r="J185" s="33" t="s">
        <v>129</v>
      </c>
      <c r="K185" s="33" t="s">
        <v>11</v>
      </c>
      <c r="L185" s="33" t="s">
        <v>77</v>
      </c>
      <c r="M185" s="33" t="s">
        <v>143</v>
      </c>
      <c r="N185" s="77">
        <v>10873.92</v>
      </c>
      <c r="O185" s="78">
        <f>IF(DJornada[[#This Row],[Salário]]="","",DJornada[[#This Row],[Salário]]/DJornada[[#This Row],[Horas Prevista no Mês]])</f>
        <v>58.841558441558391</v>
      </c>
      <c r="P185" s="37" t="str">
        <f>IF(DJornada[[#This Row],[Data Prevista]]="","",TEXT(DJornada[[#This Row],[Data Prevista]],"mm/aaaa"))</f>
        <v>05/2025</v>
      </c>
    </row>
    <row r="186" spans="2:16" x14ac:dyDescent="0.25">
      <c r="B186" s="33">
        <v>23</v>
      </c>
      <c r="C186" s="39" t="str">
        <f>IF(DJornada[[#This Row],[Matricula]]="","",VLOOKUP(DJornada[[#This Row],[Matricula]],Cadastros!$P:$Q,2,0))</f>
        <v>Funcionario 23</v>
      </c>
      <c r="D186" s="22" t="s">
        <v>135</v>
      </c>
      <c r="E186" s="33">
        <v>21</v>
      </c>
      <c r="F186" s="42">
        <v>0.36666666666666697</v>
      </c>
      <c r="G186" s="37">
        <f>IFERROR(IF(DJornada[[#This Row],[Dias Úteis]]="","",DJornada[[#This Row],[Dias Úteis]]*DJornada[[#This Row],[Carga Horária]]*24),"")</f>
        <v>184.80000000000015</v>
      </c>
      <c r="H186" s="33" t="s">
        <v>18</v>
      </c>
      <c r="I186" s="33" t="s">
        <v>103</v>
      </c>
      <c r="J186" s="33" t="s">
        <v>123</v>
      </c>
      <c r="K186" s="33" t="s">
        <v>7</v>
      </c>
      <c r="L186" s="33" t="s">
        <v>76</v>
      </c>
      <c r="M186" s="33" t="s">
        <v>0</v>
      </c>
      <c r="N186" s="77">
        <v>6720.57</v>
      </c>
      <c r="O186" s="78">
        <f>IF(DJornada[[#This Row],[Salário]]="","",DJornada[[#This Row],[Salário]]/DJornada[[#This Row],[Horas Prevista no Mês]])</f>
        <v>36.366720779220749</v>
      </c>
      <c r="P186" s="37" t="str">
        <f>IF(DJornada[[#This Row],[Data Prevista]]="","",TEXT(DJornada[[#This Row],[Data Prevista]],"mm/aaaa"))</f>
        <v>05/2025</v>
      </c>
    </row>
    <row r="187" spans="2:16" x14ac:dyDescent="0.25">
      <c r="B187" s="33">
        <v>24</v>
      </c>
      <c r="C187" s="39" t="str">
        <f>IF(DJornada[[#This Row],[Matricula]]="","",VLOOKUP(DJornada[[#This Row],[Matricula]],Cadastros!$P:$Q,2,0))</f>
        <v>Funcionario 24</v>
      </c>
      <c r="D187" s="22" t="s">
        <v>135</v>
      </c>
      <c r="E187" s="33">
        <v>21</v>
      </c>
      <c r="F187" s="43">
        <v>0.36666666666666697</v>
      </c>
      <c r="G187" s="37">
        <f>IFERROR(IF(DJornada[[#This Row],[Dias Úteis]]="","",DJornada[[#This Row],[Dias Úteis]]*DJornada[[#This Row],[Carga Horária]]*24),"")</f>
        <v>184.80000000000015</v>
      </c>
      <c r="H187" s="33" t="s">
        <v>18</v>
      </c>
      <c r="I187" s="33" t="s">
        <v>108</v>
      </c>
      <c r="J187" s="33" t="s">
        <v>128</v>
      </c>
      <c r="K187" s="33" t="s">
        <v>10</v>
      </c>
      <c r="L187" s="33" t="s">
        <v>76</v>
      </c>
      <c r="M187" s="33" t="s">
        <v>143</v>
      </c>
      <c r="N187" s="77">
        <v>8698.25</v>
      </c>
      <c r="O187" s="78">
        <f>IF(DJornada[[#This Row],[Salário]]="","",DJornada[[#This Row],[Salário]]/DJornada[[#This Row],[Horas Prevista no Mês]])</f>
        <v>47.068452380952344</v>
      </c>
      <c r="P187" s="37" t="str">
        <f>IF(DJornada[[#This Row],[Data Prevista]]="","",TEXT(DJornada[[#This Row],[Data Prevista]],"mm/aaaa"))</f>
        <v>05/2025</v>
      </c>
    </row>
    <row r="188" spans="2:16" x14ac:dyDescent="0.25">
      <c r="B188" s="33">
        <v>25</v>
      </c>
      <c r="C188" s="39" t="str">
        <f>IF(DJornada[[#This Row],[Matricula]]="","",VLOOKUP(DJornada[[#This Row],[Matricula]],Cadastros!$P:$Q,2,0))</f>
        <v>Funcionario 25</v>
      </c>
      <c r="D188" s="22" t="s">
        <v>135</v>
      </c>
      <c r="E188" s="33">
        <v>21</v>
      </c>
      <c r="F188" s="42">
        <v>0.36666666666666697</v>
      </c>
      <c r="G188" s="37">
        <f>IFERROR(IF(DJornada[[#This Row],[Dias Úteis]]="","",DJornada[[#This Row],[Dias Úteis]]*DJornada[[#This Row],[Carga Horária]]*24),"")</f>
        <v>184.80000000000015</v>
      </c>
      <c r="H188" s="33" t="s">
        <v>18</v>
      </c>
      <c r="I188" s="33" t="s">
        <v>97</v>
      </c>
      <c r="J188" s="33" t="s">
        <v>114</v>
      </c>
      <c r="K188" s="33" t="s">
        <v>8</v>
      </c>
      <c r="L188" s="33" t="s">
        <v>77</v>
      </c>
      <c r="M188" s="33" t="s">
        <v>0</v>
      </c>
      <c r="N188" s="77">
        <v>4746.28</v>
      </c>
      <c r="O188" s="78">
        <f>IF(DJornada[[#This Row],[Salário]]="","",DJornada[[#This Row],[Salário]]/DJornada[[#This Row],[Horas Prevista no Mês]])</f>
        <v>25.683333333333312</v>
      </c>
      <c r="P188" s="37" t="str">
        <f>IF(DJornada[[#This Row],[Data Prevista]]="","",TEXT(DJornada[[#This Row],[Data Prevista]],"mm/aaaa"))</f>
        <v>05/2025</v>
      </c>
    </row>
    <row r="189" spans="2:16" x14ac:dyDescent="0.25">
      <c r="B189" s="33">
        <v>26</v>
      </c>
      <c r="C189" s="39" t="str">
        <f>IF(DJornada[[#This Row],[Matricula]]="","",VLOOKUP(DJornada[[#This Row],[Matricula]],Cadastros!$P:$Q,2,0))</f>
        <v>Funcionario 26</v>
      </c>
      <c r="D189" s="22" t="s">
        <v>135</v>
      </c>
      <c r="E189" s="33">
        <v>21</v>
      </c>
      <c r="F189" s="43">
        <v>0.36666666666666697</v>
      </c>
      <c r="G189" s="37">
        <f>IFERROR(IF(DJornada[[#This Row],[Dias Úteis]]="","",DJornada[[#This Row],[Dias Úteis]]*DJornada[[#This Row],[Carga Horária]]*24),"")</f>
        <v>184.80000000000015</v>
      </c>
      <c r="H189" s="33" t="s">
        <v>16</v>
      </c>
      <c r="I189" s="33" t="s">
        <v>98</v>
      </c>
      <c r="J189" s="33" t="s">
        <v>122</v>
      </c>
      <c r="K189" s="33" t="s">
        <v>10</v>
      </c>
      <c r="L189" s="33" t="s">
        <v>78</v>
      </c>
      <c r="M189" s="33" t="s">
        <v>1</v>
      </c>
      <c r="N189" s="77">
        <v>10698.53</v>
      </c>
      <c r="O189" s="78">
        <f>IF(DJornada[[#This Row],[Salário]]="","",DJornada[[#This Row],[Salário]]/DJornada[[#This Row],[Horas Prevista no Mês]])</f>
        <v>57.892478354978309</v>
      </c>
      <c r="P189" s="37" t="str">
        <f>IF(DJornada[[#This Row],[Data Prevista]]="","",TEXT(DJornada[[#This Row],[Data Prevista]],"mm/aaaa"))</f>
        <v>05/2025</v>
      </c>
    </row>
    <row r="190" spans="2:16" x14ac:dyDescent="0.25">
      <c r="B190" s="33">
        <v>27</v>
      </c>
      <c r="C190" s="39" t="str">
        <f>IF(DJornada[[#This Row],[Matricula]]="","",VLOOKUP(DJornada[[#This Row],[Matricula]],Cadastros!$P:$Q,2,0))</f>
        <v>Funcionario 27</v>
      </c>
      <c r="D190" s="22" t="s">
        <v>135</v>
      </c>
      <c r="E190" s="33">
        <v>21</v>
      </c>
      <c r="F190" s="42">
        <v>0.36666666666666697</v>
      </c>
      <c r="G190" s="37">
        <f>IFERROR(IF(DJornada[[#This Row],[Dias Úteis]]="","",DJornada[[#This Row],[Dias Úteis]]*DJornada[[#This Row],[Carga Horária]]*24),"")</f>
        <v>184.80000000000015</v>
      </c>
      <c r="H190" s="33" t="s">
        <v>18</v>
      </c>
      <c r="I190" s="33" t="s">
        <v>106</v>
      </c>
      <c r="J190" s="33" t="s">
        <v>127</v>
      </c>
      <c r="K190" s="33" t="s">
        <v>10</v>
      </c>
      <c r="L190" s="33" t="s">
        <v>77</v>
      </c>
      <c r="M190" s="33" t="s">
        <v>1</v>
      </c>
      <c r="N190" s="77">
        <v>2113.38</v>
      </c>
      <c r="O190" s="78">
        <f>IF(DJornada[[#This Row],[Salário]]="","",DJornada[[#This Row],[Salário]]/DJornada[[#This Row],[Horas Prevista no Mês]])</f>
        <v>11.436038961038951</v>
      </c>
      <c r="P190" s="37" t="str">
        <f>IF(DJornada[[#This Row],[Data Prevista]]="","",TEXT(DJornada[[#This Row],[Data Prevista]],"mm/aaaa"))</f>
        <v>05/2025</v>
      </c>
    </row>
    <row r="191" spans="2:16" x14ac:dyDescent="0.25">
      <c r="B191" s="33">
        <v>28</v>
      </c>
      <c r="C191" s="39" t="str">
        <f>IF(DJornada[[#This Row],[Matricula]]="","",VLOOKUP(DJornada[[#This Row],[Matricula]],Cadastros!$P:$Q,2,0))</f>
        <v>Funcionario 28</v>
      </c>
      <c r="D191" s="22" t="s">
        <v>135</v>
      </c>
      <c r="E191" s="33">
        <v>21</v>
      </c>
      <c r="F191" s="43">
        <v>0.36666666666666697</v>
      </c>
      <c r="G191" s="37">
        <f>IFERROR(IF(DJornada[[#This Row],[Dias Úteis]]="","",DJornada[[#This Row],[Dias Úteis]]*DJornada[[#This Row],[Carga Horária]]*24),"")</f>
        <v>184.80000000000015</v>
      </c>
      <c r="H191" s="33" t="s">
        <v>17</v>
      </c>
      <c r="I191" s="33" t="s">
        <v>110</v>
      </c>
      <c r="J191" s="33" t="s">
        <v>125</v>
      </c>
      <c r="K191" s="33" t="s">
        <v>9</v>
      </c>
      <c r="L191" s="33" t="s">
        <v>77</v>
      </c>
      <c r="M191" s="33" t="s">
        <v>143</v>
      </c>
      <c r="N191" s="77">
        <v>3719.26</v>
      </c>
      <c r="O191" s="78">
        <f>IF(DJornada[[#This Row],[Salário]]="","",DJornada[[#This Row],[Salário]]/DJornada[[#This Row],[Horas Prevista no Mês]])</f>
        <v>20.125865800865785</v>
      </c>
      <c r="P191" s="37" t="str">
        <f>IF(DJornada[[#This Row],[Data Prevista]]="","",TEXT(DJornada[[#This Row],[Data Prevista]],"mm/aaaa"))</f>
        <v>05/2025</v>
      </c>
    </row>
    <row r="192" spans="2:16" x14ac:dyDescent="0.25">
      <c r="B192" s="33">
        <v>29</v>
      </c>
      <c r="C192" s="39" t="str">
        <f>IF(DJornada[[#This Row],[Matricula]]="","",VLOOKUP(DJornada[[#This Row],[Matricula]],Cadastros!$P:$Q,2,0))</f>
        <v>Funcionario 29</v>
      </c>
      <c r="D192" s="22" t="s">
        <v>135</v>
      </c>
      <c r="E192" s="33">
        <v>21</v>
      </c>
      <c r="F192" s="42">
        <v>0.36666666666666697</v>
      </c>
      <c r="G192" s="37">
        <f>IFERROR(IF(DJornada[[#This Row],[Dias Úteis]]="","",DJornada[[#This Row],[Dias Úteis]]*DJornada[[#This Row],[Carga Horária]]*24),"")</f>
        <v>184.80000000000015</v>
      </c>
      <c r="H192" s="33" t="s">
        <v>16</v>
      </c>
      <c r="I192" s="33" t="s">
        <v>107</v>
      </c>
      <c r="J192" s="33" t="s">
        <v>129</v>
      </c>
      <c r="K192" s="33" t="s">
        <v>8</v>
      </c>
      <c r="L192" s="33" t="s">
        <v>78</v>
      </c>
      <c r="M192" s="33" t="s">
        <v>1</v>
      </c>
      <c r="N192" s="77">
        <v>9612.52</v>
      </c>
      <c r="O192" s="78">
        <f>IF(DJornada[[#This Row],[Salário]]="","",DJornada[[#This Row],[Salário]]/DJornada[[#This Row],[Horas Prevista no Mês]])</f>
        <v>52.015800865800827</v>
      </c>
      <c r="P192" s="37" t="str">
        <f>IF(DJornada[[#This Row],[Data Prevista]]="","",TEXT(DJornada[[#This Row],[Data Prevista]],"mm/aaaa"))</f>
        <v>05/2025</v>
      </c>
    </row>
    <row r="193" spans="2:16" x14ac:dyDescent="0.25">
      <c r="B193" s="33">
        <v>30</v>
      </c>
      <c r="C193" s="39" t="str">
        <f>IF(DJornada[[#This Row],[Matricula]]="","",VLOOKUP(DJornada[[#This Row],[Matricula]],Cadastros!$P:$Q,2,0))</f>
        <v>Funcionario 30</v>
      </c>
      <c r="D193" s="22" t="s">
        <v>135</v>
      </c>
      <c r="E193" s="33">
        <v>21</v>
      </c>
      <c r="F193" s="43">
        <v>0.36666666666666697</v>
      </c>
      <c r="G193" s="37">
        <f>IFERROR(IF(DJornada[[#This Row],[Dias Úteis]]="","",DJornada[[#This Row],[Dias Úteis]]*DJornada[[#This Row],[Carga Horária]]*24),"")</f>
        <v>184.80000000000015</v>
      </c>
      <c r="H193" s="33" t="s">
        <v>18</v>
      </c>
      <c r="I193" s="33" t="s">
        <v>110</v>
      </c>
      <c r="J193" s="33" t="s">
        <v>127</v>
      </c>
      <c r="K193" s="33" t="s">
        <v>8</v>
      </c>
      <c r="L193" s="33" t="s">
        <v>76</v>
      </c>
      <c r="M193" s="33" t="s">
        <v>0</v>
      </c>
      <c r="N193" s="77">
        <v>3278.51</v>
      </c>
      <c r="O193" s="78">
        <f>IF(DJornada[[#This Row],[Salário]]="","",DJornada[[#This Row],[Salário]]/DJornada[[#This Row],[Horas Prevista no Mês]])</f>
        <v>17.740854978354964</v>
      </c>
      <c r="P193" s="37" t="str">
        <f>IF(DJornada[[#This Row],[Data Prevista]]="","",TEXT(DJornada[[#This Row],[Data Prevista]],"mm/aaaa"))</f>
        <v>05/2025</v>
      </c>
    </row>
    <row r="194" spans="2:16" x14ac:dyDescent="0.25">
      <c r="B194" s="33">
        <v>31</v>
      </c>
      <c r="C194" s="39" t="str">
        <f>IF(DJornada[[#This Row],[Matricula]]="","",VLOOKUP(DJornada[[#This Row],[Matricula]],Cadastros!$P:$Q,2,0))</f>
        <v>Funcionario 31</v>
      </c>
      <c r="D194" s="22" t="s">
        <v>135</v>
      </c>
      <c r="E194" s="33">
        <v>21</v>
      </c>
      <c r="F194" s="42">
        <v>0.36666666666666697</v>
      </c>
      <c r="G194" s="37">
        <f>IFERROR(IF(DJornada[[#This Row],[Dias Úteis]]="","",DJornada[[#This Row],[Dias Úteis]]*DJornada[[#This Row],[Carga Horária]]*24),"")</f>
        <v>184.80000000000015</v>
      </c>
      <c r="H194" s="33" t="s">
        <v>18</v>
      </c>
      <c r="I194" s="33" t="s">
        <v>109</v>
      </c>
      <c r="J194" s="33" t="s">
        <v>117</v>
      </c>
      <c r="K194" s="33" t="s">
        <v>11</v>
      </c>
      <c r="L194" s="33" t="s">
        <v>77</v>
      </c>
      <c r="M194" s="33" t="s">
        <v>1</v>
      </c>
      <c r="N194" s="77">
        <v>5575.2</v>
      </c>
      <c r="O194" s="78">
        <f>IF(DJornada[[#This Row],[Salário]]="","",DJornada[[#This Row],[Salário]]/DJornada[[#This Row],[Horas Prevista no Mês]])</f>
        <v>30.168831168831144</v>
      </c>
      <c r="P194" s="37" t="str">
        <f>IF(DJornada[[#This Row],[Data Prevista]]="","",TEXT(DJornada[[#This Row],[Data Prevista]],"mm/aaaa"))</f>
        <v>05/2025</v>
      </c>
    </row>
    <row r="195" spans="2:16" x14ac:dyDescent="0.25">
      <c r="B195" s="33">
        <v>32</v>
      </c>
      <c r="C195" s="39" t="str">
        <f>IF(DJornada[[#This Row],[Matricula]]="","",VLOOKUP(DJornada[[#This Row],[Matricula]],Cadastros!$P:$Q,2,0))</f>
        <v>Funcionario 32</v>
      </c>
      <c r="D195" s="22" t="s">
        <v>135</v>
      </c>
      <c r="E195" s="33">
        <v>21</v>
      </c>
      <c r="F195" s="43">
        <v>0.36666666666666697</v>
      </c>
      <c r="G195" s="37">
        <f>IFERROR(IF(DJornada[[#This Row],[Dias Úteis]]="","",DJornada[[#This Row],[Dias Úteis]]*DJornada[[#This Row],[Carga Horária]]*24),"")</f>
        <v>184.80000000000015</v>
      </c>
      <c r="H195" s="33" t="s">
        <v>16</v>
      </c>
      <c r="I195" s="33" t="s">
        <v>101</v>
      </c>
      <c r="J195" s="33" t="s">
        <v>113</v>
      </c>
      <c r="K195" s="33" t="s">
        <v>9</v>
      </c>
      <c r="L195" s="33" t="s">
        <v>76</v>
      </c>
      <c r="M195" s="33" t="s">
        <v>1</v>
      </c>
      <c r="N195" s="77">
        <v>5790.94</v>
      </c>
      <c r="O195" s="78">
        <f>IF(DJornada[[#This Row],[Salário]]="","",DJornada[[#This Row],[Salário]]/DJornada[[#This Row],[Horas Prevista no Mês]])</f>
        <v>31.336255411255383</v>
      </c>
      <c r="P195" s="37" t="str">
        <f>IF(DJornada[[#This Row],[Data Prevista]]="","",TEXT(DJornada[[#This Row],[Data Prevista]],"mm/aaaa"))</f>
        <v>05/2025</v>
      </c>
    </row>
    <row r="196" spans="2:16" x14ac:dyDescent="0.25">
      <c r="B196" s="33">
        <v>33</v>
      </c>
      <c r="C196" s="39" t="str">
        <f>IF(DJornada[[#This Row],[Matricula]]="","",VLOOKUP(DJornada[[#This Row],[Matricula]],Cadastros!$P:$Q,2,0))</f>
        <v>Funcionario 33</v>
      </c>
      <c r="D196" s="22" t="s">
        <v>135</v>
      </c>
      <c r="E196" s="33">
        <v>21</v>
      </c>
      <c r="F196" s="42">
        <v>0.36666666666666697</v>
      </c>
      <c r="G196" s="37">
        <f>IFERROR(IF(DJornada[[#This Row],[Dias Úteis]]="","",DJornada[[#This Row],[Dias Úteis]]*DJornada[[#This Row],[Carga Horária]]*24),"")</f>
        <v>184.80000000000015</v>
      </c>
      <c r="H196" s="33" t="s">
        <v>16</v>
      </c>
      <c r="I196" s="33" t="s">
        <v>108</v>
      </c>
      <c r="J196" s="33" t="s">
        <v>114</v>
      </c>
      <c r="K196" s="33" t="s">
        <v>8</v>
      </c>
      <c r="L196" s="33" t="s">
        <v>76</v>
      </c>
      <c r="M196" s="33" t="s">
        <v>143</v>
      </c>
      <c r="N196" s="77">
        <v>9520.7999999999993</v>
      </c>
      <c r="O196" s="78">
        <f>IF(DJornada[[#This Row],[Salário]]="","",DJornada[[#This Row],[Salário]]/DJornada[[#This Row],[Horas Prevista no Mês]])</f>
        <v>51.519480519480474</v>
      </c>
      <c r="P196" s="37" t="str">
        <f>IF(DJornada[[#This Row],[Data Prevista]]="","",TEXT(DJornada[[#This Row],[Data Prevista]],"mm/aaaa"))</f>
        <v>05/2025</v>
      </c>
    </row>
    <row r="197" spans="2:16" x14ac:dyDescent="0.25">
      <c r="B197" s="33">
        <v>34</v>
      </c>
      <c r="C197" s="39" t="str">
        <f>IF(DJornada[[#This Row],[Matricula]]="","",VLOOKUP(DJornada[[#This Row],[Matricula]],Cadastros!$P:$Q,2,0))</f>
        <v>Funcionario 34</v>
      </c>
      <c r="D197" s="22" t="s">
        <v>135</v>
      </c>
      <c r="E197" s="33">
        <v>21</v>
      </c>
      <c r="F197" s="43">
        <v>0.36666666666666697</v>
      </c>
      <c r="G197" s="37">
        <f>IFERROR(IF(DJornada[[#This Row],[Dias Úteis]]="","",DJornada[[#This Row],[Dias Úteis]]*DJornada[[#This Row],[Carga Horária]]*24),"")</f>
        <v>184.80000000000015</v>
      </c>
      <c r="H197" s="33" t="s">
        <v>18</v>
      </c>
      <c r="I197" s="33" t="s">
        <v>101</v>
      </c>
      <c r="J197" s="33" t="s">
        <v>129</v>
      </c>
      <c r="K197" s="33" t="s">
        <v>11</v>
      </c>
      <c r="L197" s="33" t="s">
        <v>78</v>
      </c>
      <c r="M197" s="33" t="s">
        <v>1</v>
      </c>
      <c r="N197" s="77">
        <v>4845.88</v>
      </c>
      <c r="O197" s="78">
        <f>IF(DJornada[[#This Row],[Salário]]="","",DJornada[[#This Row],[Salário]]/DJornada[[#This Row],[Horas Prevista no Mês]])</f>
        <v>26.22229437229435</v>
      </c>
      <c r="P197" s="37" t="str">
        <f>IF(DJornada[[#This Row],[Data Prevista]]="","",TEXT(DJornada[[#This Row],[Data Prevista]],"mm/aaaa"))</f>
        <v>05/2025</v>
      </c>
    </row>
    <row r="198" spans="2:16" x14ac:dyDescent="0.25">
      <c r="B198" s="33">
        <v>35</v>
      </c>
      <c r="C198" s="39" t="str">
        <f>IF(DJornada[[#This Row],[Matricula]]="","",VLOOKUP(DJornada[[#This Row],[Matricula]],Cadastros!$P:$Q,2,0))</f>
        <v>Funcionario 35</v>
      </c>
      <c r="D198" s="22" t="s">
        <v>135</v>
      </c>
      <c r="E198" s="33">
        <v>21</v>
      </c>
      <c r="F198" s="42">
        <v>0.36666666666666697</v>
      </c>
      <c r="G198" s="37">
        <f>IFERROR(IF(DJornada[[#This Row],[Dias Úteis]]="","",DJornada[[#This Row],[Dias Úteis]]*DJornada[[#This Row],[Carga Horária]]*24),"")</f>
        <v>184.80000000000015</v>
      </c>
      <c r="H198" s="33" t="s">
        <v>17</v>
      </c>
      <c r="I198" s="33" t="s">
        <v>96</v>
      </c>
      <c r="J198" s="33" t="s">
        <v>129</v>
      </c>
      <c r="K198" s="33" t="s">
        <v>11</v>
      </c>
      <c r="L198" s="33" t="s">
        <v>76</v>
      </c>
      <c r="M198" s="33" t="s">
        <v>1</v>
      </c>
      <c r="N198" s="77">
        <v>10871</v>
      </c>
      <c r="O198" s="78">
        <f>IF(DJornada[[#This Row],[Salário]]="","",DJornada[[#This Row],[Salário]]/DJornada[[#This Row],[Horas Prevista no Mês]])</f>
        <v>58.825757575757528</v>
      </c>
      <c r="P198" s="37" t="str">
        <f>IF(DJornada[[#This Row],[Data Prevista]]="","",TEXT(DJornada[[#This Row],[Data Prevista]],"mm/aaaa"))</f>
        <v>05/2025</v>
      </c>
    </row>
    <row r="199" spans="2:16" x14ac:dyDescent="0.25">
      <c r="B199" s="33">
        <v>36</v>
      </c>
      <c r="C199" s="39" t="str">
        <f>IF(DJornada[[#This Row],[Matricula]]="","",VLOOKUP(DJornada[[#This Row],[Matricula]],Cadastros!$P:$Q,2,0))</f>
        <v>Funcionario 36</v>
      </c>
      <c r="D199" s="22" t="s">
        <v>135</v>
      </c>
      <c r="E199" s="33">
        <v>21</v>
      </c>
      <c r="F199" s="43">
        <v>0.36666666666666697</v>
      </c>
      <c r="G199" s="37">
        <f>IFERROR(IF(DJornada[[#This Row],[Dias Úteis]]="","",DJornada[[#This Row],[Dias Úteis]]*DJornada[[#This Row],[Carga Horária]]*24),"")</f>
        <v>184.80000000000015</v>
      </c>
      <c r="H199" s="33" t="s">
        <v>17</v>
      </c>
      <c r="I199" s="33" t="s">
        <v>98</v>
      </c>
      <c r="J199" s="33" t="s">
        <v>114</v>
      </c>
      <c r="K199" s="33" t="s">
        <v>7</v>
      </c>
      <c r="L199" s="33" t="s">
        <v>77</v>
      </c>
      <c r="M199" s="33" t="s">
        <v>0</v>
      </c>
      <c r="N199" s="77">
        <v>6031.26</v>
      </c>
      <c r="O199" s="78">
        <f>IF(DJornada[[#This Row],[Salário]]="","",DJornada[[#This Row],[Salário]]/DJornada[[#This Row],[Horas Prevista no Mês]])</f>
        <v>32.636688311688289</v>
      </c>
      <c r="P199" s="37" t="str">
        <f>IF(DJornada[[#This Row],[Data Prevista]]="","",TEXT(DJornada[[#This Row],[Data Prevista]],"mm/aaaa"))</f>
        <v>05/2025</v>
      </c>
    </row>
    <row r="200" spans="2:16" x14ac:dyDescent="0.25">
      <c r="B200" s="33">
        <v>37</v>
      </c>
      <c r="C200" s="39" t="str">
        <f>IF(DJornada[[#This Row],[Matricula]]="","",VLOOKUP(DJornada[[#This Row],[Matricula]],Cadastros!$P:$Q,2,0))</f>
        <v>Funcionario 37</v>
      </c>
      <c r="D200" s="22" t="s">
        <v>135</v>
      </c>
      <c r="E200" s="33">
        <v>21</v>
      </c>
      <c r="F200" s="42">
        <v>0.36666666666666697</v>
      </c>
      <c r="G200" s="37">
        <f>IFERROR(IF(DJornada[[#This Row],[Dias Úteis]]="","",DJornada[[#This Row],[Dias Úteis]]*DJornada[[#This Row],[Carga Horária]]*24),"")</f>
        <v>184.80000000000015</v>
      </c>
      <c r="H200" s="33" t="s">
        <v>16</v>
      </c>
      <c r="I200" s="33" t="s">
        <v>102</v>
      </c>
      <c r="J200" s="33" t="s">
        <v>121</v>
      </c>
      <c r="K200" s="33" t="s">
        <v>7</v>
      </c>
      <c r="L200" s="33" t="s">
        <v>76</v>
      </c>
      <c r="M200" s="33" t="s">
        <v>1</v>
      </c>
      <c r="N200" s="77">
        <v>3124.63</v>
      </c>
      <c r="O200" s="78">
        <f>IF(DJornada[[#This Row],[Salário]]="","",DJornada[[#This Row],[Salário]]/DJornada[[#This Row],[Horas Prevista no Mês]])</f>
        <v>16.908170995670982</v>
      </c>
      <c r="P200" s="37" t="str">
        <f>IF(DJornada[[#This Row],[Data Prevista]]="","",TEXT(DJornada[[#This Row],[Data Prevista]],"mm/aaaa"))</f>
        <v>05/2025</v>
      </c>
    </row>
    <row r="201" spans="2:16" x14ac:dyDescent="0.25">
      <c r="B201" s="33">
        <v>38</v>
      </c>
      <c r="C201" s="39" t="str">
        <f>IF(DJornada[[#This Row],[Matricula]]="","",VLOOKUP(DJornada[[#This Row],[Matricula]],Cadastros!$P:$Q,2,0))</f>
        <v>Funcionario 38</v>
      </c>
      <c r="D201" s="22" t="s">
        <v>135</v>
      </c>
      <c r="E201" s="33">
        <v>21</v>
      </c>
      <c r="F201" s="43">
        <v>0.36666666666666697</v>
      </c>
      <c r="G201" s="37">
        <f>IFERROR(IF(DJornada[[#This Row],[Dias Úteis]]="","",DJornada[[#This Row],[Dias Úteis]]*DJornada[[#This Row],[Carga Horária]]*24),"")</f>
        <v>184.80000000000015</v>
      </c>
      <c r="H201" s="33" t="s">
        <v>17</v>
      </c>
      <c r="I201" s="33" t="s">
        <v>102</v>
      </c>
      <c r="J201" s="33" t="s">
        <v>118</v>
      </c>
      <c r="K201" s="33" t="s">
        <v>11</v>
      </c>
      <c r="L201" s="33" t="s">
        <v>78</v>
      </c>
      <c r="M201" s="33" t="s">
        <v>143</v>
      </c>
      <c r="N201" s="77">
        <v>2584.96</v>
      </c>
      <c r="O201" s="78">
        <f>IF(DJornada[[#This Row],[Salário]]="","",DJornada[[#This Row],[Salário]]/DJornada[[#This Row],[Horas Prevista no Mês]])</f>
        <v>13.987878787878776</v>
      </c>
      <c r="P201" s="37" t="str">
        <f>IF(DJornada[[#This Row],[Data Prevista]]="","",TEXT(DJornada[[#This Row],[Data Prevista]],"mm/aaaa"))</f>
        <v>05/2025</v>
      </c>
    </row>
    <row r="202" spans="2:16" x14ac:dyDescent="0.25">
      <c r="B202" s="33">
        <v>39</v>
      </c>
      <c r="C202" s="39" t="str">
        <f>IF(DJornada[[#This Row],[Matricula]]="","",VLOOKUP(DJornada[[#This Row],[Matricula]],Cadastros!$P:$Q,2,0))</f>
        <v>Funcionario 39</v>
      </c>
      <c r="D202" s="22" t="s">
        <v>135</v>
      </c>
      <c r="E202" s="33">
        <v>21</v>
      </c>
      <c r="F202" s="42">
        <v>0.36666666666666697</v>
      </c>
      <c r="G202" s="37">
        <f>IFERROR(IF(DJornada[[#This Row],[Dias Úteis]]="","",DJornada[[#This Row],[Dias Úteis]]*DJornada[[#This Row],[Carga Horária]]*24),"")</f>
        <v>184.80000000000015</v>
      </c>
      <c r="H202" s="33" t="s">
        <v>16</v>
      </c>
      <c r="I202" s="33" t="s">
        <v>106</v>
      </c>
      <c r="J202" s="33" t="s">
        <v>117</v>
      </c>
      <c r="K202" s="33" t="s">
        <v>11</v>
      </c>
      <c r="L202" s="33" t="s">
        <v>77</v>
      </c>
      <c r="M202" s="33" t="s">
        <v>0</v>
      </c>
      <c r="N202" s="77">
        <v>4413.72</v>
      </c>
      <c r="O202" s="78">
        <f>IF(DJornada[[#This Row],[Salário]]="","",DJornada[[#This Row],[Salário]]/DJornada[[#This Row],[Horas Prevista no Mês]])</f>
        <v>23.883766233766217</v>
      </c>
      <c r="P202" s="37" t="str">
        <f>IF(DJornada[[#This Row],[Data Prevista]]="","",TEXT(DJornada[[#This Row],[Data Prevista]],"mm/aaaa"))</f>
        <v>05/2025</v>
      </c>
    </row>
    <row r="203" spans="2:16" x14ac:dyDescent="0.25">
      <c r="B203" s="33">
        <v>40</v>
      </c>
      <c r="C203" s="39" t="str">
        <f>IF(DJornada[[#This Row],[Matricula]]="","",VLOOKUP(DJornada[[#This Row],[Matricula]],Cadastros!$P:$Q,2,0))</f>
        <v>Funcionario 40</v>
      </c>
      <c r="D203" s="22" t="s">
        <v>135</v>
      </c>
      <c r="E203" s="33">
        <v>21</v>
      </c>
      <c r="F203" s="43">
        <v>0.36666666666666697</v>
      </c>
      <c r="G203" s="37">
        <f>IFERROR(IF(DJornada[[#This Row],[Dias Úteis]]="","",DJornada[[#This Row],[Dias Úteis]]*DJornada[[#This Row],[Carga Horária]]*24),"")</f>
        <v>184.80000000000015</v>
      </c>
      <c r="H203" s="33" t="s">
        <v>17</v>
      </c>
      <c r="I203" s="33" t="s">
        <v>100</v>
      </c>
      <c r="J203" s="33" t="s">
        <v>120</v>
      </c>
      <c r="K203" s="33" t="s">
        <v>9</v>
      </c>
      <c r="L203" s="33" t="s">
        <v>77</v>
      </c>
      <c r="M203" s="33" t="s">
        <v>143</v>
      </c>
      <c r="N203" s="77">
        <v>3861.11</v>
      </c>
      <c r="O203" s="78">
        <f>IF(DJornada[[#This Row],[Salário]]="","",DJornada[[#This Row],[Salário]]/DJornada[[#This Row],[Horas Prevista no Mês]])</f>
        <v>20.893452380952365</v>
      </c>
      <c r="P203" s="37" t="str">
        <f>IF(DJornada[[#This Row],[Data Prevista]]="","",TEXT(DJornada[[#This Row],[Data Prevista]],"mm/aaaa"))</f>
        <v>05/2025</v>
      </c>
    </row>
    <row r="204" spans="2:16" x14ac:dyDescent="0.25">
      <c r="B204" s="33">
        <v>1</v>
      </c>
      <c r="C204" s="39" t="str">
        <f>IF(DJornada[[#This Row],[Matricula]]="","",VLOOKUP(DJornada[[#This Row],[Matricula]],Cadastros!$P:$Q,2,0))</f>
        <v>Funcionario 1</v>
      </c>
      <c r="D204" s="22" t="s">
        <v>136</v>
      </c>
      <c r="E204" s="33">
        <v>21</v>
      </c>
      <c r="F204" s="42">
        <v>0.36666666666666697</v>
      </c>
      <c r="G204" s="37">
        <f>IFERROR(IF(DJornada[[#This Row],[Dias Úteis]]="","",DJornada[[#This Row],[Dias Úteis]]*DJornada[[#This Row],[Carga Horária]]*24),"")</f>
        <v>184.80000000000015</v>
      </c>
      <c r="H204" s="33" t="s">
        <v>18</v>
      </c>
      <c r="I204" s="33" t="s">
        <v>104</v>
      </c>
      <c r="J204" s="33" t="s">
        <v>114</v>
      </c>
      <c r="K204" s="33" t="s">
        <v>8</v>
      </c>
      <c r="L204" s="33" t="s">
        <v>78</v>
      </c>
      <c r="M204" s="33" t="s">
        <v>0</v>
      </c>
      <c r="N204" s="77">
        <v>8552.9699999999993</v>
      </c>
      <c r="O204" s="78">
        <f>IF(DJornada[[#This Row],[Salário]]="","",DJornada[[#This Row],[Salário]]/DJornada[[#This Row],[Horas Prevista no Mês]])</f>
        <v>46.282305194805154</v>
      </c>
      <c r="P204" s="37" t="str">
        <f>IF(DJornada[[#This Row],[Data Prevista]]="","",TEXT(DJornada[[#This Row],[Data Prevista]],"mm/aaaa"))</f>
        <v>06/2025</v>
      </c>
    </row>
    <row r="205" spans="2:16" x14ac:dyDescent="0.25">
      <c r="B205" s="33">
        <v>2</v>
      </c>
      <c r="C205" s="39" t="str">
        <f>IF(DJornada[[#This Row],[Matricula]]="","",VLOOKUP(DJornada[[#This Row],[Matricula]],Cadastros!$P:$Q,2,0))</f>
        <v>Funcionario 2</v>
      </c>
      <c r="D205" s="22" t="s">
        <v>136</v>
      </c>
      <c r="E205" s="33">
        <v>21</v>
      </c>
      <c r="F205" s="43">
        <v>0.36666666666666697</v>
      </c>
      <c r="G205" s="37">
        <f>IFERROR(IF(DJornada[[#This Row],[Dias Úteis]]="","",DJornada[[#This Row],[Dias Úteis]]*DJornada[[#This Row],[Carga Horária]]*24),"")</f>
        <v>184.80000000000015</v>
      </c>
      <c r="H205" s="33" t="s">
        <v>16</v>
      </c>
      <c r="I205" s="33" t="s">
        <v>104</v>
      </c>
      <c r="J205" s="33" t="s">
        <v>124</v>
      </c>
      <c r="K205" s="33" t="s">
        <v>7</v>
      </c>
      <c r="L205" s="33" t="s">
        <v>78</v>
      </c>
      <c r="M205" s="33" t="s">
        <v>1</v>
      </c>
      <c r="N205" s="77">
        <v>11790.13</v>
      </c>
      <c r="O205" s="78">
        <f>IF(DJornada[[#This Row],[Salário]]="","",DJornada[[#This Row],[Salário]]/DJornada[[#This Row],[Horas Prevista no Mês]])</f>
        <v>63.799404761904704</v>
      </c>
      <c r="P205" s="37" t="str">
        <f>IF(DJornada[[#This Row],[Data Prevista]]="","",TEXT(DJornada[[#This Row],[Data Prevista]],"mm/aaaa"))</f>
        <v>06/2025</v>
      </c>
    </row>
    <row r="206" spans="2:16" x14ac:dyDescent="0.25">
      <c r="B206" s="33">
        <v>3</v>
      </c>
      <c r="C206" s="39" t="str">
        <f>IF(DJornada[[#This Row],[Matricula]]="","",VLOOKUP(DJornada[[#This Row],[Matricula]],Cadastros!$P:$Q,2,0))</f>
        <v>Funcionario 3</v>
      </c>
      <c r="D206" s="22" t="s">
        <v>136</v>
      </c>
      <c r="E206" s="33">
        <v>21</v>
      </c>
      <c r="F206" s="42">
        <v>0.36666666666666697</v>
      </c>
      <c r="G206" s="37">
        <f>IFERROR(IF(DJornada[[#This Row],[Dias Úteis]]="","",DJornada[[#This Row],[Dias Úteis]]*DJornada[[#This Row],[Carga Horária]]*24),"")</f>
        <v>184.80000000000015</v>
      </c>
      <c r="H206" s="33" t="s">
        <v>18</v>
      </c>
      <c r="I206" s="33" t="s">
        <v>100</v>
      </c>
      <c r="J206" s="33" t="s">
        <v>121</v>
      </c>
      <c r="K206" s="33" t="s">
        <v>11</v>
      </c>
      <c r="L206" s="33" t="s">
        <v>76</v>
      </c>
      <c r="M206" s="33" t="s">
        <v>0</v>
      </c>
      <c r="N206" s="77">
        <v>3705.85</v>
      </c>
      <c r="O206" s="78">
        <f>IF(DJornada[[#This Row],[Salário]]="","",DJornada[[#This Row],[Salário]]/DJornada[[#This Row],[Horas Prevista no Mês]])</f>
        <v>20.05330086580085</v>
      </c>
      <c r="P206" s="37" t="str">
        <f>IF(DJornada[[#This Row],[Data Prevista]]="","",TEXT(DJornada[[#This Row],[Data Prevista]],"mm/aaaa"))</f>
        <v>06/2025</v>
      </c>
    </row>
    <row r="207" spans="2:16" x14ac:dyDescent="0.25">
      <c r="B207" s="33">
        <v>4</v>
      </c>
      <c r="C207" s="39" t="str">
        <f>IF(DJornada[[#This Row],[Matricula]]="","",VLOOKUP(DJornada[[#This Row],[Matricula]],Cadastros!$P:$Q,2,0))</f>
        <v>Funcionario 4</v>
      </c>
      <c r="D207" s="22" t="s">
        <v>136</v>
      </c>
      <c r="E207" s="33">
        <v>21</v>
      </c>
      <c r="F207" s="43">
        <v>0.36666666666666697</v>
      </c>
      <c r="G207" s="37">
        <f>IFERROR(IF(DJornada[[#This Row],[Dias Úteis]]="","",DJornada[[#This Row],[Dias Úteis]]*DJornada[[#This Row],[Carga Horária]]*24),"")</f>
        <v>184.80000000000015</v>
      </c>
      <c r="H207" s="33" t="s">
        <v>17</v>
      </c>
      <c r="I207" s="33" t="s">
        <v>99</v>
      </c>
      <c r="J207" s="33" t="s">
        <v>128</v>
      </c>
      <c r="K207" s="33" t="s">
        <v>9</v>
      </c>
      <c r="L207" s="33" t="s">
        <v>76</v>
      </c>
      <c r="M207" s="33" t="s">
        <v>143</v>
      </c>
      <c r="N207" s="77">
        <v>10277.950000000001</v>
      </c>
      <c r="O207" s="78">
        <f>IF(DJornada[[#This Row],[Salário]]="","",DJornada[[#This Row],[Salário]]/DJornada[[#This Row],[Horas Prevista no Mês]])</f>
        <v>55.616612554112514</v>
      </c>
      <c r="P207" s="37" t="str">
        <f>IF(DJornada[[#This Row],[Data Prevista]]="","",TEXT(DJornada[[#This Row],[Data Prevista]],"mm/aaaa"))</f>
        <v>06/2025</v>
      </c>
    </row>
    <row r="208" spans="2:16" x14ac:dyDescent="0.25">
      <c r="B208" s="33">
        <v>5</v>
      </c>
      <c r="C208" s="39" t="str">
        <f>IF(DJornada[[#This Row],[Matricula]]="","",VLOOKUP(DJornada[[#This Row],[Matricula]],Cadastros!$P:$Q,2,0))</f>
        <v>Funcionario 5</v>
      </c>
      <c r="D208" s="22" t="s">
        <v>136</v>
      </c>
      <c r="E208" s="33">
        <v>21</v>
      </c>
      <c r="F208" s="42">
        <v>0.36666666666666697</v>
      </c>
      <c r="G208" s="37">
        <f>IFERROR(IF(DJornada[[#This Row],[Dias Úteis]]="","",DJornada[[#This Row],[Dias Úteis]]*DJornada[[#This Row],[Carga Horária]]*24),"")</f>
        <v>184.80000000000015</v>
      </c>
      <c r="H208" s="33" t="s">
        <v>18</v>
      </c>
      <c r="I208" s="33" t="s">
        <v>97</v>
      </c>
      <c r="J208" s="33" t="s">
        <v>119</v>
      </c>
      <c r="K208" s="33" t="s">
        <v>11</v>
      </c>
      <c r="L208" s="33" t="s">
        <v>78</v>
      </c>
      <c r="M208" s="33" t="s">
        <v>143</v>
      </c>
      <c r="N208" s="77">
        <v>5304.93</v>
      </c>
      <c r="O208" s="78">
        <f>IF(DJornada[[#This Row],[Salário]]="","",DJornada[[#This Row],[Salário]]/DJornada[[#This Row],[Horas Prevista no Mês]])</f>
        <v>28.706331168831145</v>
      </c>
      <c r="P208" s="37" t="str">
        <f>IF(DJornada[[#This Row],[Data Prevista]]="","",TEXT(DJornada[[#This Row],[Data Prevista]],"mm/aaaa"))</f>
        <v>06/2025</v>
      </c>
    </row>
    <row r="209" spans="2:16" x14ac:dyDescent="0.25">
      <c r="B209" s="33">
        <v>6</v>
      </c>
      <c r="C209" s="39" t="str">
        <f>IF(DJornada[[#This Row],[Matricula]]="","",VLOOKUP(DJornada[[#This Row],[Matricula]],Cadastros!$P:$Q,2,0))</f>
        <v>Funcionario 6</v>
      </c>
      <c r="D209" s="22" t="s">
        <v>136</v>
      </c>
      <c r="E209" s="33">
        <v>21</v>
      </c>
      <c r="F209" s="43">
        <v>0.36666666666666697</v>
      </c>
      <c r="G209" s="37">
        <f>IFERROR(IF(DJornada[[#This Row],[Dias Úteis]]="","",DJornada[[#This Row],[Dias Úteis]]*DJornada[[#This Row],[Carga Horária]]*24),"")</f>
        <v>184.80000000000015</v>
      </c>
      <c r="H209" s="33" t="s">
        <v>16</v>
      </c>
      <c r="I209" s="33" t="s">
        <v>98</v>
      </c>
      <c r="J209" s="33" t="s">
        <v>113</v>
      </c>
      <c r="K209" s="33" t="s">
        <v>10</v>
      </c>
      <c r="L209" s="33" t="s">
        <v>78</v>
      </c>
      <c r="M209" s="33" t="s">
        <v>143</v>
      </c>
      <c r="N209" s="77">
        <v>3715.64</v>
      </c>
      <c r="O209" s="78">
        <f>IF(DJornada[[#This Row],[Salário]]="","",DJornada[[#This Row],[Salário]]/DJornada[[#This Row],[Horas Prevista no Mês]])</f>
        <v>20.10627705627704</v>
      </c>
      <c r="P209" s="37" t="str">
        <f>IF(DJornada[[#This Row],[Data Prevista]]="","",TEXT(DJornada[[#This Row],[Data Prevista]],"mm/aaaa"))</f>
        <v>06/2025</v>
      </c>
    </row>
    <row r="210" spans="2:16" x14ac:dyDescent="0.25">
      <c r="B210" s="33">
        <v>7</v>
      </c>
      <c r="C210" s="39" t="str">
        <f>IF(DJornada[[#This Row],[Matricula]]="","",VLOOKUP(DJornada[[#This Row],[Matricula]],Cadastros!$P:$Q,2,0))</f>
        <v>Funcionario 7</v>
      </c>
      <c r="D210" s="22" t="s">
        <v>136</v>
      </c>
      <c r="E210" s="33">
        <v>21</v>
      </c>
      <c r="F210" s="42">
        <v>0.36666666666666697</v>
      </c>
      <c r="G210" s="37">
        <f>IFERROR(IF(DJornada[[#This Row],[Dias Úteis]]="","",DJornada[[#This Row],[Dias Úteis]]*DJornada[[#This Row],[Carga Horária]]*24),"")</f>
        <v>184.80000000000015</v>
      </c>
      <c r="H210" s="33" t="s">
        <v>16</v>
      </c>
      <c r="I210" s="33" t="s">
        <v>109</v>
      </c>
      <c r="J210" s="33" t="s">
        <v>112</v>
      </c>
      <c r="K210" s="33" t="s">
        <v>11</v>
      </c>
      <c r="L210" s="33" t="s">
        <v>76</v>
      </c>
      <c r="M210" s="33" t="s">
        <v>1</v>
      </c>
      <c r="N210" s="77">
        <v>6843.64</v>
      </c>
      <c r="O210" s="78">
        <f>IF(DJornada[[#This Row],[Salário]]="","",DJornada[[#This Row],[Salário]]/DJornada[[#This Row],[Horas Prevista no Mês]])</f>
        <v>37.032683982683956</v>
      </c>
      <c r="P210" s="37" t="str">
        <f>IF(DJornada[[#This Row],[Data Prevista]]="","",TEXT(DJornada[[#This Row],[Data Prevista]],"mm/aaaa"))</f>
        <v>06/2025</v>
      </c>
    </row>
    <row r="211" spans="2:16" x14ac:dyDescent="0.25">
      <c r="B211" s="33">
        <v>8</v>
      </c>
      <c r="C211" s="39" t="str">
        <f>IF(DJornada[[#This Row],[Matricula]]="","",VLOOKUP(DJornada[[#This Row],[Matricula]],Cadastros!$P:$Q,2,0))</f>
        <v>Funcionario 8</v>
      </c>
      <c r="D211" s="22" t="s">
        <v>136</v>
      </c>
      <c r="E211" s="33">
        <v>21</v>
      </c>
      <c r="F211" s="43">
        <v>0.36666666666666697</v>
      </c>
      <c r="G211" s="37">
        <f>IFERROR(IF(DJornada[[#This Row],[Dias Úteis]]="","",DJornada[[#This Row],[Dias Úteis]]*DJornada[[#This Row],[Carga Horária]]*24),"")</f>
        <v>184.80000000000015</v>
      </c>
      <c r="H211" s="33" t="s">
        <v>18</v>
      </c>
      <c r="I211" s="33" t="s">
        <v>104</v>
      </c>
      <c r="J211" s="33" t="s">
        <v>112</v>
      </c>
      <c r="K211" s="33" t="s">
        <v>11</v>
      </c>
      <c r="L211" s="33" t="s">
        <v>76</v>
      </c>
      <c r="M211" s="33" t="s">
        <v>0</v>
      </c>
      <c r="N211" s="77">
        <v>4055.3</v>
      </c>
      <c r="O211" s="78">
        <f>IF(DJornada[[#This Row],[Salário]]="","",DJornada[[#This Row],[Salário]]/DJornada[[#This Row],[Horas Prevista no Mês]])</f>
        <v>21.944264069264051</v>
      </c>
      <c r="P211" s="37" t="str">
        <f>IF(DJornada[[#This Row],[Data Prevista]]="","",TEXT(DJornada[[#This Row],[Data Prevista]],"mm/aaaa"))</f>
        <v>06/2025</v>
      </c>
    </row>
    <row r="212" spans="2:16" x14ac:dyDescent="0.25">
      <c r="B212" s="33">
        <v>9</v>
      </c>
      <c r="C212" s="39" t="str">
        <f>IF(DJornada[[#This Row],[Matricula]]="","",VLOOKUP(DJornada[[#This Row],[Matricula]],Cadastros!$P:$Q,2,0))</f>
        <v>Funcionario 9</v>
      </c>
      <c r="D212" s="22" t="s">
        <v>136</v>
      </c>
      <c r="E212" s="33">
        <v>21</v>
      </c>
      <c r="F212" s="42">
        <v>0.36666666666666697</v>
      </c>
      <c r="G212" s="37">
        <f>IFERROR(IF(DJornada[[#This Row],[Dias Úteis]]="","",DJornada[[#This Row],[Dias Úteis]]*DJornada[[#This Row],[Carga Horária]]*24),"")</f>
        <v>184.80000000000015</v>
      </c>
      <c r="H212" s="33" t="s">
        <v>17</v>
      </c>
      <c r="I212" s="33" t="s">
        <v>99</v>
      </c>
      <c r="J212" s="33" t="s">
        <v>130</v>
      </c>
      <c r="K212" s="33" t="s">
        <v>11</v>
      </c>
      <c r="L212" s="33" t="s">
        <v>76</v>
      </c>
      <c r="M212" s="33" t="s">
        <v>0</v>
      </c>
      <c r="N212" s="77">
        <v>10961.67</v>
      </c>
      <c r="O212" s="78">
        <f>IF(DJornada[[#This Row],[Salário]]="","",DJornada[[#This Row],[Salário]]/DJornada[[#This Row],[Horas Prevista no Mês]])</f>
        <v>59.316396103896054</v>
      </c>
      <c r="P212" s="37" t="str">
        <f>IF(DJornada[[#This Row],[Data Prevista]]="","",TEXT(DJornada[[#This Row],[Data Prevista]],"mm/aaaa"))</f>
        <v>06/2025</v>
      </c>
    </row>
    <row r="213" spans="2:16" x14ac:dyDescent="0.25">
      <c r="B213" s="33">
        <v>10</v>
      </c>
      <c r="C213" s="39" t="str">
        <f>IF(DJornada[[#This Row],[Matricula]]="","",VLOOKUP(DJornada[[#This Row],[Matricula]],Cadastros!$P:$Q,2,0))</f>
        <v>Funcionario 10</v>
      </c>
      <c r="D213" s="22" t="s">
        <v>136</v>
      </c>
      <c r="E213" s="33">
        <v>21</v>
      </c>
      <c r="F213" s="43">
        <v>0.36666666666666697</v>
      </c>
      <c r="G213" s="37">
        <f>IFERROR(IF(DJornada[[#This Row],[Dias Úteis]]="","",DJornada[[#This Row],[Dias Úteis]]*DJornada[[#This Row],[Carga Horária]]*24),"")</f>
        <v>184.80000000000015</v>
      </c>
      <c r="H213" s="33" t="s">
        <v>18</v>
      </c>
      <c r="I213" s="33" t="s">
        <v>107</v>
      </c>
      <c r="J213" s="33" t="s">
        <v>121</v>
      </c>
      <c r="K213" s="33" t="s">
        <v>11</v>
      </c>
      <c r="L213" s="33" t="s">
        <v>78</v>
      </c>
      <c r="M213" s="33" t="s">
        <v>0</v>
      </c>
      <c r="N213" s="77">
        <v>3321.49</v>
      </c>
      <c r="O213" s="78">
        <f>IF(DJornada[[#This Row],[Salário]]="","",DJornada[[#This Row],[Salário]]/DJornada[[#This Row],[Horas Prevista no Mês]])</f>
        <v>17.973430735930719</v>
      </c>
      <c r="P213" s="37" t="str">
        <f>IF(DJornada[[#This Row],[Data Prevista]]="","",TEXT(DJornada[[#This Row],[Data Prevista]],"mm/aaaa"))</f>
        <v>06/2025</v>
      </c>
    </row>
    <row r="214" spans="2:16" x14ac:dyDescent="0.25">
      <c r="B214" s="33">
        <v>11</v>
      </c>
      <c r="C214" s="39" t="str">
        <f>IF(DJornada[[#This Row],[Matricula]]="","",VLOOKUP(DJornada[[#This Row],[Matricula]],Cadastros!$P:$Q,2,0))</f>
        <v>Funcionario 11</v>
      </c>
      <c r="D214" s="22" t="s">
        <v>136</v>
      </c>
      <c r="E214" s="33">
        <v>21</v>
      </c>
      <c r="F214" s="42">
        <v>0.36666666666666697</v>
      </c>
      <c r="G214" s="37">
        <f>IFERROR(IF(DJornada[[#This Row],[Dias Úteis]]="","",DJornada[[#This Row],[Dias Úteis]]*DJornada[[#This Row],[Carga Horária]]*24),"")</f>
        <v>184.80000000000015</v>
      </c>
      <c r="H214" s="33" t="s">
        <v>18</v>
      </c>
      <c r="I214" s="33" t="s">
        <v>101</v>
      </c>
      <c r="J214" s="33" t="s">
        <v>125</v>
      </c>
      <c r="K214" s="33" t="s">
        <v>7</v>
      </c>
      <c r="L214" s="33" t="s">
        <v>77</v>
      </c>
      <c r="M214" s="33" t="s">
        <v>143</v>
      </c>
      <c r="N214" s="77">
        <v>11807.32</v>
      </c>
      <c r="O214" s="78">
        <f>IF(DJornada[[#This Row],[Salário]]="","",DJornada[[#This Row],[Salário]]/DJornada[[#This Row],[Horas Prevista no Mês]])</f>
        <v>63.892424242424191</v>
      </c>
      <c r="P214" s="37" t="str">
        <f>IF(DJornada[[#This Row],[Data Prevista]]="","",TEXT(DJornada[[#This Row],[Data Prevista]],"mm/aaaa"))</f>
        <v>06/2025</v>
      </c>
    </row>
    <row r="215" spans="2:16" x14ac:dyDescent="0.25">
      <c r="B215" s="33">
        <v>12</v>
      </c>
      <c r="C215" s="39" t="str">
        <f>IF(DJornada[[#This Row],[Matricula]]="","",VLOOKUP(DJornada[[#This Row],[Matricula]],Cadastros!$P:$Q,2,0))</f>
        <v>Funcionario 12</v>
      </c>
      <c r="D215" s="22" t="s">
        <v>136</v>
      </c>
      <c r="E215" s="33">
        <v>21</v>
      </c>
      <c r="F215" s="43">
        <v>0.36666666666666697</v>
      </c>
      <c r="G215" s="37">
        <f>IFERROR(IF(DJornada[[#This Row],[Dias Úteis]]="","",DJornada[[#This Row],[Dias Úteis]]*DJornada[[#This Row],[Carga Horária]]*24),"")</f>
        <v>184.80000000000015</v>
      </c>
      <c r="H215" s="33" t="s">
        <v>16</v>
      </c>
      <c r="I215" s="33" t="s">
        <v>105</v>
      </c>
      <c r="J215" s="33" t="s">
        <v>124</v>
      </c>
      <c r="K215" s="33" t="s">
        <v>7</v>
      </c>
      <c r="L215" s="33" t="s">
        <v>76</v>
      </c>
      <c r="M215" s="33" t="s">
        <v>143</v>
      </c>
      <c r="N215" s="77">
        <v>6527.16</v>
      </c>
      <c r="O215" s="78">
        <f>IF(DJornada[[#This Row],[Salário]]="","",DJornada[[#This Row],[Salário]]/DJornada[[#This Row],[Horas Prevista no Mês]])</f>
        <v>35.32012987012984</v>
      </c>
      <c r="P215" s="37" t="str">
        <f>IF(DJornada[[#This Row],[Data Prevista]]="","",TEXT(DJornada[[#This Row],[Data Prevista]],"mm/aaaa"))</f>
        <v>06/2025</v>
      </c>
    </row>
    <row r="216" spans="2:16" x14ac:dyDescent="0.25">
      <c r="B216" s="33">
        <v>13</v>
      </c>
      <c r="C216" s="39" t="str">
        <f>IF(DJornada[[#This Row],[Matricula]]="","",VLOOKUP(DJornada[[#This Row],[Matricula]],Cadastros!$P:$Q,2,0))</f>
        <v>Funcionario 13</v>
      </c>
      <c r="D216" s="22" t="s">
        <v>136</v>
      </c>
      <c r="E216" s="33">
        <v>21</v>
      </c>
      <c r="F216" s="42">
        <v>0.36666666666666697</v>
      </c>
      <c r="G216" s="37">
        <f>IFERROR(IF(DJornada[[#This Row],[Dias Úteis]]="","",DJornada[[#This Row],[Dias Úteis]]*DJornada[[#This Row],[Carga Horária]]*24),"")</f>
        <v>184.80000000000015</v>
      </c>
      <c r="H216" s="33" t="s">
        <v>16</v>
      </c>
      <c r="I216" s="33" t="s">
        <v>106</v>
      </c>
      <c r="J216" s="33" t="s">
        <v>122</v>
      </c>
      <c r="K216" s="33" t="s">
        <v>9</v>
      </c>
      <c r="L216" s="33" t="s">
        <v>76</v>
      </c>
      <c r="M216" s="33" t="s">
        <v>1</v>
      </c>
      <c r="N216" s="77">
        <v>10864.01</v>
      </c>
      <c r="O216" s="78">
        <f>IF(DJornada[[#This Row],[Salário]]="","",DJornada[[#This Row],[Salário]]/DJornada[[#This Row],[Horas Prevista no Mês]])</f>
        <v>58.78793290043285</v>
      </c>
      <c r="P216" s="37" t="str">
        <f>IF(DJornada[[#This Row],[Data Prevista]]="","",TEXT(DJornada[[#This Row],[Data Prevista]],"mm/aaaa"))</f>
        <v>06/2025</v>
      </c>
    </row>
    <row r="217" spans="2:16" x14ac:dyDescent="0.25">
      <c r="B217" s="33">
        <v>14</v>
      </c>
      <c r="C217" s="39" t="str">
        <f>IF(DJornada[[#This Row],[Matricula]]="","",VLOOKUP(DJornada[[#This Row],[Matricula]],Cadastros!$P:$Q,2,0))</f>
        <v>Funcionario 14</v>
      </c>
      <c r="D217" s="22" t="s">
        <v>136</v>
      </c>
      <c r="E217" s="33">
        <v>21</v>
      </c>
      <c r="F217" s="43">
        <v>0.36666666666666697</v>
      </c>
      <c r="G217" s="37">
        <f>IFERROR(IF(DJornada[[#This Row],[Dias Úteis]]="","",DJornada[[#This Row],[Dias Úteis]]*DJornada[[#This Row],[Carga Horária]]*24),"")</f>
        <v>184.80000000000015</v>
      </c>
      <c r="H217" s="33" t="s">
        <v>17</v>
      </c>
      <c r="I217" s="33" t="s">
        <v>101</v>
      </c>
      <c r="J217" s="33" t="s">
        <v>129</v>
      </c>
      <c r="K217" s="33" t="s">
        <v>10</v>
      </c>
      <c r="L217" s="33" t="s">
        <v>76</v>
      </c>
      <c r="M217" s="33" t="s">
        <v>143</v>
      </c>
      <c r="N217" s="77">
        <v>7109.48</v>
      </c>
      <c r="O217" s="78">
        <f>IF(DJornada[[#This Row],[Salário]]="","",DJornada[[#This Row],[Salário]]/DJornada[[#This Row],[Horas Prevista no Mês]])</f>
        <v>38.471212121212083</v>
      </c>
      <c r="P217" s="37" t="str">
        <f>IF(DJornada[[#This Row],[Data Prevista]]="","",TEXT(DJornada[[#This Row],[Data Prevista]],"mm/aaaa"))</f>
        <v>06/2025</v>
      </c>
    </row>
    <row r="218" spans="2:16" x14ac:dyDescent="0.25">
      <c r="B218" s="33">
        <v>15</v>
      </c>
      <c r="C218" s="39" t="str">
        <f>IF(DJornada[[#This Row],[Matricula]]="","",VLOOKUP(DJornada[[#This Row],[Matricula]],Cadastros!$P:$Q,2,0))</f>
        <v>Funcionario 15</v>
      </c>
      <c r="D218" s="22" t="s">
        <v>136</v>
      </c>
      <c r="E218" s="33">
        <v>21</v>
      </c>
      <c r="F218" s="42">
        <v>0.36666666666666697</v>
      </c>
      <c r="G218" s="37">
        <f>IFERROR(IF(DJornada[[#This Row],[Dias Úteis]]="","",DJornada[[#This Row],[Dias Úteis]]*DJornada[[#This Row],[Carga Horária]]*24),"")</f>
        <v>184.80000000000015</v>
      </c>
      <c r="H218" s="33" t="s">
        <v>18</v>
      </c>
      <c r="I218" s="33" t="s">
        <v>98</v>
      </c>
      <c r="J218" s="33" t="s">
        <v>119</v>
      </c>
      <c r="K218" s="33" t="s">
        <v>9</v>
      </c>
      <c r="L218" s="33" t="s">
        <v>78</v>
      </c>
      <c r="M218" s="33" t="s">
        <v>143</v>
      </c>
      <c r="N218" s="77">
        <v>6764.43</v>
      </c>
      <c r="O218" s="78">
        <f>IF(DJornada[[#This Row],[Salário]]="","",DJornada[[#This Row],[Salário]]/DJornada[[#This Row],[Horas Prevista no Mês]])</f>
        <v>36.604058441558415</v>
      </c>
      <c r="P218" s="37" t="str">
        <f>IF(DJornada[[#This Row],[Data Prevista]]="","",TEXT(DJornada[[#This Row],[Data Prevista]],"mm/aaaa"))</f>
        <v>06/2025</v>
      </c>
    </row>
    <row r="219" spans="2:16" x14ac:dyDescent="0.25">
      <c r="B219" s="33">
        <v>16</v>
      </c>
      <c r="C219" s="39" t="str">
        <f>IF(DJornada[[#This Row],[Matricula]]="","",VLOOKUP(DJornada[[#This Row],[Matricula]],Cadastros!$P:$Q,2,0))</f>
        <v>Funcionario 16</v>
      </c>
      <c r="D219" s="22" t="s">
        <v>136</v>
      </c>
      <c r="E219" s="33">
        <v>21</v>
      </c>
      <c r="F219" s="43">
        <v>0.36666666666666697</v>
      </c>
      <c r="G219" s="37">
        <f>IFERROR(IF(DJornada[[#This Row],[Dias Úteis]]="","",DJornada[[#This Row],[Dias Úteis]]*DJornada[[#This Row],[Carga Horária]]*24),"")</f>
        <v>184.80000000000015</v>
      </c>
      <c r="H219" s="33" t="s">
        <v>18</v>
      </c>
      <c r="I219" s="33" t="s">
        <v>96</v>
      </c>
      <c r="J219" s="33" t="s">
        <v>130</v>
      </c>
      <c r="K219" s="33" t="s">
        <v>10</v>
      </c>
      <c r="L219" s="33" t="s">
        <v>76</v>
      </c>
      <c r="M219" s="33" t="s">
        <v>0</v>
      </c>
      <c r="N219" s="77">
        <v>8400.56</v>
      </c>
      <c r="O219" s="78">
        <f>IF(DJornada[[#This Row],[Salário]]="","",DJornada[[#This Row],[Salário]]/DJornada[[#This Row],[Horas Prevista no Mês]])</f>
        <v>45.457575757575718</v>
      </c>
      <c r="P219" s="37" t="str">
        <f>IF(DJornada[[#This Row],[Data Prevista]]="","",TEXT(DJornada[[#This Row],[Data Prevista]],"mm/aaaa"))</f>
        <v>06/2025</v>
      </c>
    </row>
    <row r="220" spans="2:16" x14ac:dyDescent="0.25">
      <c r="B220" s="33">
        <v>17</v>
      </c>
      <c r="C220" s="39" t="str">
        <f>IF(DJornada[[#This Row],[Matricula]]="","",VLOOKUP(DJornada[[#This Row],[Matricula]],Cadastros!$P:$Q,2,0))</f>
        <v>Funcionario 17</v>
      </c>
      <c r="D220" s="22" t="s">
        <v>136</v>
      </c>
      <c r="E220" s="33">
        <v>21</v>
      </c>
      <c r="F220" s="42">
        <v>0.36666666666666697</v>
      </c>
      <c r="G220" s="37">
        <f>IFERROR(IF(DJornada[[#This Row],[Dias Úteis]]="","",DJornada[[#This Row],[Dias Úteis]]*DJornada[[#This Row],[Carga Horária]]*24),"")</f>
        <v>184.80000000000015</v>
      </c>
      <c r="H220" s="33" t="s">
        <v>16</v>
      </c>
      <c r="I220" s="33" t="s">
        <v>100</v>
      </c>
      <c r="J220" s="33" t="s">
        <v>130</v>
      </c>
      <c r="K220" s="33" t="s">
        <v>8</v>
      </c>
      <c r="L220" s="33" t="s">
        <v>77</v>
      </c>
      <c r="M220" s="33" t="s">
        <v>143</v>
      </c>
      <c r="N220" s="77">
        <v>5625.79</v>
      </c>
      <c r="O220" s="78">
        <f>IF(DJornada[[#This Row],[Salário]]="","",DJornada[[#This Row],[Salário]]/DJornada[[#This Row],[Horas Prevista no Mês]])</f>
        <v>30.442586580086555</v>
      </c>
      <c r="P220" s="37" t="str">
        <f>IF(DJornada[[#This Row],[Data Prevista]]="","",TEXT(DJornada[[#This Row],[Data Prevista]],"mm/aaaa"))</f>
        <v>06/2025</v>
      </c>
    </row>
    <row r="221" spans="2:16" x14ac:dyDescent="0.25">
      <c r="B221" s="33">
        <v>18</v>
      </c>
      <c r="C221" s="39" t="str">
        <f>IF(DJornada[[#This Row],[Matricula]]="","",VLOOKUP(DJornada[[#This Row],[Matricula]],Cadastros!$P:$Q,2,0))</f>
        <v>Funcionario 18</v>
      </c>
      <c r="D221" s="22" t="s">
        <v>136</v>
      </c>
      <c r="E221" s="33">
        <v>21</v>
      </c>
      <c r="F221" s="43">
        <v>0.36666666666666697</v>
      </c>
      <c r="G221" s="37">
        <f>IFERROR(IF(DJornada[[#This Row],[Dias Úteis]]="","",DJornada[[#This Row],[Dias Úteis]]*DJornada[[#This Row],[Carga Horária]]*24),"")</f>
        <v>184.80000000000015</v>
      </c>
      <c r="H221" s="33" t="s">
        <v>17</v>
      </c>
      <c r="I221" s="33" t="s">
        <v>108</v>
      </c>
      <c r="J221" s="33" t="s">
        <v>120</v>
      </c>
      <c r="K221" s="33" t="s">
        <v>9</v>
      </c>
      <c r="L221" s="33" t="s">
        <v>77</v>
      </c>
      <c r="M221" s="33" t="s">
        <v>143</v>
      </c>
      <c r="N221" s="77">
        <v>9900.65</v>
      </c>
      <c r="O221" s="78">
        <f>IF(DJornada[[#This Row],[Salário]]="","",DJornada[[#This Row],[Salário]]/DJornada[[#This Row],[Horas Prevista no Mês]])</f>
        <v>53.574945887445843</v>
      </c>
      <c r="P221" s="37" t="str">
        <f>IF(DJornada[[#This Row],[Data Prevista]]="","",TEXT(DJornada[[#This Row],[Data Prevista]],"mm/aaaa"))</f>
        <v>06/2025</v>
      </c>
    </row>
    <row r="222" spans="2:16" x14ac:dyDescent="0.25">
      <c r="B222" s="33">
        <v>19</v>
      </c>
      <c r="C222" s="39" t="str">
        <f>IF(DJornada[[#This Row],[Matricula]]="","",VLOOKUP(DJornada[[#This Row],[Matricula]],Cadastros!$P:$Q,2,0))</f>
        <v>Funcionario 19</v>
      </c>
      <c r="D222" s="22" t="s">
        <v>136</v>
      </c>
      <c r="E222" s="33">
        <v>21</v>
      </c>
      <c r="F222" s="42">
        <v>0.36666666666666697</v>
      </c>
      <c r="G222" s="37">
        <f>IFERROR(IF(DJornada[[#This Row],[Dias Úteis]]="","",DJornada[[#This Row],[Dias Úteis]]*DJornada[[#This Row],[Carga Horária]]*24),"")</f>
        <v>184.80000000000015</v>
      </c>
      <c r="H222" s="33" t="s">
        <v>17</v>
      </c>
      <c r="I222" s="33" t="s">
        <v>100</v>
      </c>
      <c r="J222" s="33" t="s">
        <v>123</v>
      </c>
      <c r="K222" s="33" t="s">
        <v>9</v>
      </c>
      <c r="L222" s="33" t="s">
        <v>77</v>
      </c>
      <c r="M222" s="33" t="s">
        <v>0</v>
      </c>
      <c r="N222" s="77">
        <v>10196.01</v>
      </c>
      <c r="O222" s="78">
        <f>IF(DJornada[[#This Row],[Salário]]="","",DJornada[[#This Row],[Salário]]/DJornada[[#This Row],[Horas Prevista no Mês]])</f>
        <v>55.173214285714238</v>
      </c>
      <c r="P222" s="37" t="str">
        <f>IF(DJornada[[#This Row],[Data Prevista]]="","",TEXT(DJornada[[#This Row],[Data Prevista]],"mm/aaaa"))</f>
        <v>06/2025</v>
      </c>
    </row>
    <row r="223" spans="2:16" x14ac:dyDescent="0.25">
      <c r="B223" s="33">
        <v>20</v>
      </c>
      <c r="C223" s="39" t="str">
        <f>IF(DJornada[[#This Row],[Matricula]]="","",VLOOKUP(DJornada[[#This Row],[Matricula]],Cadastros!$P:$Q,2,0))</f>
        <v>Funcionario 20</v>
      </c>
      <c r="D223" s="22" t="s">
        <v>136</v>
      </c>
      <c r="E223" s="33">
        <v>21</v>
      </c>
      <c r="F223" s="43">
        <v>0.36666666666666697</v>
      </c>
      <c r="G223" s="37">
        <f>IFERROR(IF(DJornada[[#This Row],[Dias Úteis]]="","",DJornada[[#This Row],[Dias Úteis]]*DJornada[[#This Row],[Carga Horária]]*24),"")</f>
        <v>184.80000000000015</v>
      </c>
      <c r="H223" s="33" t="s">
        <v>16</v>
      </c>
      <c r="I223" s="33" t="s">
        <v>107</v>
      </c>
      <c r="J223" s="33" t="s">
        <v>127</v>
      </c>
      <c r="K223" s="33" t="s">
        <v>11</v>
      </c>
      <c r="L223" s="33" t="s">
        <v>78</v>
      </c>
      <c r="M223" s="33" t="s">
        <v>1</v>
      </c>
      <c r="N223" s="77">
        <v>9845.48</v>
      </c>
      <c r="O223" s="78">
        <f>IF(DJornada[[#This Row],[Salário]]="","",DJornada[[#This Row],[Salário]]/DJornada[[#This Row],[Horas Prevista no Mês]])</f>
        <v>53.276406926406878</v>
      </c>
      <c r="P223" s="37" t="str">
        <f>IF(DJornada[[#This Row],[Data Prevista]]="","",TEXT(DJornada[[#This Row],[Data Prevista]],"mm/aaaa"))</f>
        <v>06/2025</v>
      </c>
    </row>
    <row r="224" spans="2:16" x14ac:dyDescent="0.25">
      <c r="B224" s="33">
        <v>21</v>
      </c>
      <c r="C224" s="39" t="str">
        <f>IF(DJornada[[#This Row],[Matricula]]="","",VLOOKUP(DJornada[[#This Row],[Matricula]],Cadastros!$P:$Q,2,0))</f>
        <v>Funcionario 21</v>
      </c>
      <c r="D224" s="22" t="s">
        <v>136</v>
      </c>
      <c r="E224" s="33">
        <v>21</v>
      </c>
      <c r="F224" s="42">
        <v>0.36666666666666697</v>
      </c>
      <c r="G224" s="37">
        <f>IFERROR(IF(DJornada[[#This Row],[Dias Úteis]]="","",DJornada[[#This Row],[Dias Úteis]]*DJornada[[#This Row],[Carga Horária]]*24),"")</f>
        <v>184.80000000000015</v>
      </c>
      <c r="H224" s="33" t="s">
        <v>17</v>
      </c>
      <c r="I224" s="33" t="s">
        <v>101</v>
      </c>
      <c r="J224" s="33" t="s">
        <v>125</v>
      </c>
      <c r="K224" s="33" t="s">
        <v>8</v>
      </c>
      <c r="L224" s="33" t="s">
        <v>76</v>
      </c>
      <c r="M224" s="33" t="s">
        <v>0</v>
      </c>
      <c r="N224" s="77">
        <v>7119.65</v>
      </c>
      <c r="O224" s="78">
        <f>IF(DJornada[[#This Row],[Salário]]="","",DJornada[[#This Row],[Salário]]/DJornada[[#This Row],[Horas Prevista no Mês]])</f>
        <v>38.526244588744554</v>
      </c>
      <c r="P224" s="37" t="str">
        <f>IF(DJornada[[#This Row],[Data Prevista]]="","",TEXT(DJornada[[#This Row],[Data Prevista]],"mm/aaaa"))</f>
        <v>06/2025</v>
      </c>
    </row>
    <row r="225" spans="2:16" x14ac:dyDescent="0.25">
      <c r="B225" s="33">
        <v>22</v>
      </c>
      <c r="C225" s="39" t="str">
        <f>IF(DJornada[[#This Row],[Matricula]]="","",VLOOKUP(DJornada[[#This Row],[Matricula]],Cadastros!$P:$Q,2,0))</f>
        <v>Funcionario 22</v>
      </c>
      <c r="D225" s="22" t="s">
        <v>136</v>
      </c>
      <c r="E225" s="33">
        <v>21</v>
      </c>
      <c r="F225" s="43">
        <v>0.36666666666666697</v>
      </c>
      <c r="G225" s="37">
        <f>IFERROR(IF(DJornada[[#This Row],[Dias Úteis]]="","",DJornada[[#This Row],[Dias Úteis]]*DJornada[[#This Row],[Carga Horária]]*24),"")</f>
        <v>184.80000000000015</v>
      </c>
      <c r="H225" s="33" t="s">
        <v>17</v>
      </c>
      <c r="I225" s="33" t="s">
        <v>101</v>
      </c>
      <c r="J225" s="33" t="s">
        <v>127</v>
      </c>
      <c r="K225" s="33" t="s">
        <v>8</v>
      </c>
      <c r="L225" s="33" t="s">
        <v>76</v>
      </c>
      <c r="M225" s="33" t="s">
        <v>143</v>
      </c>
      <c r="N225" s="77">
        <v>8596.33</v>
      </c>
      <c r="O225" s="78">
        <f>IF(DJornada[[#This Row],[Salário]]="","",DJornada[[#This Row],[Salário]]/DJornada[[#This Row],[Horas Prevista no Mês]])</f>
        <v>46.51693722943719</v>
      </c>
      <c r="P225" s="37" t="str">
        <f>IF(DJornada[[#This Row],[Data Prevista]]="","",TEXT(DJornada[[#This Row],[Data Prevista]],"mm/aaaa"))</f>
        <v>06/2025</v>
      </c>
    </row>
    <row r="226" spans="2:16" x14ac:dyDescent="0.25">
      <c r="B226" s="33">
        <v>23</v>
      </c>
      <c r="C226" s="39" t="str">
        <f>IF(DJornada[[#This Row],[Matricula]]="","",VLOOKUP(DJornada[[#This Row],[Matricula]],Cadastros!$P:$Q,2,0))</f>
        <v>Funcionario 23</v>
      </c>
      <c r="D226" s="22" t="s">
        <v>136</v>
      </c>
      <c r="E226" s="33">
        <v>21</v>
      </c>
      <c r="F226" s="42">
        <v>0.36666666666666697</v>
      </c>
      <c r="G226" s="37">
        <f>IFERROR(IF(DJornada[[#This Row],[Dias Úteis]]="","",DJornada[[#This Row],[Dias Úteis]]*DJornada[[#This Row],[Carga Horária]]*24),"")</f>
        <v>184.80000000000015</v>
      </c>
      <c r="H226" s="33" t="s">
        <v>18</v>
      </c>
      <c r="I226" s="33" t="s">
        <v>105</v>
      </c>
      <c r="J226" s="33" t="s">
        <v>111</v>
      </c>
      <c r="K226" s="33" t="s">
        <v>11</v>
      </c>
      <c r="L226" s="33" t="s">
        <v>76</v>
      </c>
      <c r="M226" s="33" t="s">
        <v>0</v>
      </c>
      <c r="N226" s="77">
        <v>5411.92</v>
      </c>
      <c r="O226" s="78">
        <f>IF(DJornada[[#This Row],[Salário]]="","",DJornada[[#This Row],[Salário]]/DJornada[[#This Row],[Horas Prevista no Mês]])</f>
        <v>29.285281385281362</v>
      </c>
      <c r="P226" s="37" t="str">
        <f>IF(DJornada[[#This Row],[Data Prevista]]="","",TEXT(DJornada[[#This Row],[Data Prevista]],"mm/aaaa"))</f>
        <v>06/2025</v>
      </c>
    </row>
    <row r="227" spans="2:16" x14ac:dyDescent="0.25">
      <c r="B227" s="33">
        <v>24</v>
      </c>
      <c r="C227" s="39" t="str">
        <f>IF(DJornada[[#This Row],[Matricula]]="","",VLOOKUP(DJornada[[#This Row],[Matricula]],Cadastros!$P:$Q,2,0))</f>
        <v>Funcionario 24</v>
      </c>
      <c r="D227" s="22" t="s">
        <v>136</v>
      </c>
      <c r="E227" s="33">
        <v>21</v>
      </c>
      <c r="F227" s="43">
        <v>0.36666666666666697</v>
      </c>
      <c r="G227" s="37">
        <f>IFERROR(IF(DJornada[[#This Row],[Dias Úteis]]="","",DJornada[[#This Row],[Dias Úteis]]*DJornada[[#This Row],[Carga Horária]]*24),"")</f>
        <v>184.80000000000015</v>
      </c>
      <c r="H227" s="33" t="s">
        <v>17</v>
      </c>
      <c r="I227" s="33" t="s">
        <v>100</v>
      </c>
      <c r="J227" s="33" t="s">
        <v>118</v>
      </c>
      <c r="K227" s="33" t="s">
        <v>9</v>
      </c>
      <c r="L227" s="33" t="s">
        <v>77</v>
      </c>
      <c r="M227" s="33" t="s">
        <v>1</v>
      </c>
      <c r="N227" s="77">
        <v>5147.9399999999996</v>
      </c>
      <c r="O227" s="78">
        <f>IF(DJornada[[#This Row],[Salário]]="","",DJornada[[#This Row],[Salário]]/DJornada[[#This Row],[Horas Prevista no Mês]])</f>
        <v>27.856818181818156</v>
      </c>
      <c r="P227" s="37" t="str">
        <f>IF(DJornada[[#This Row],[Data Prevista]]="","",TEXT(DJornada[[#This Row],[Data Prevista]],"mm/aaaa"))</f>
        <v>06/2025</v>
      </c>
    </row>
    <row r="228" spans="2:16" x14ac:dyDescent="0.25">
      <c r="B228" s="33">
        <v>25</v>
      </c>
      <c r="C228" s="39" t="str">
        <f>IF(DJornada[[#This Row],[Matricula]]="","",VLOOKUP(DJornada[[#This Row],[Matricula]],Cadastros!$P:$Q,2,0))</f>
        <v>Funcionario 25</v>
      </c>
      <c r="D228" s="22" t="s">
        <v>136</v>
      </c>
      <c r="E228" s="33">
        <v>21</v>
      </c>
      <c r="F228" s="42">
        <v>0.36666666666666697</v>
      </c>
      <c r="G228" s="37">
        <f>IFERROR(IF(DJornada[[#This Row],[Dias Úteis]]="","",DJornada[[#This Row],[Dias Úteis]]*DJornada[[#This Row],[Carga Horária]]*24),"")</f>
        <v>184.80000000000015</v>
      </c>
      <c r="H228" s="33" t="s">
        <v>17</v>
      </c>
      <c r="I228" s="33" t="s">
        <v>105</v>
      </c>
      <c r="J228" s="33" t="s">
        <v>114</v>
      </c>
      <c r="K228" s="33" t="s">
        <v>9</v>
      </c>
      <c r="L228" s="33" t="s">
        <v>78</v>
      </c>
      <c r="M228" s="33" t="s">
        <v>143</v>
      </c>
      <c r="N228" s="77">
        <v>4805.6000000000004</v>
      </c>
      <c r="O228" s="78">
        <f>IF(DJornada[[#This Row],[Salário]]="","",DJornada[[#This Row],[Salário]]/DJornada[[#This Row],[Horas Prevista no Mês]])</f>
        <v>26.004329004328984</v>
      </c>
      <c r="P228" s="37" t="str">
        <f>IF(DJornada[[#This Row],[Data Prevista]]="","",TEXT(DJornada[[#This Row],[Data Prevista]],"mm/aaaa"))</f>
        <v>06/2025</v>
      </c>
    </row>
    <row r="229" spans="2:16" x14ac:dyDescent="0.25">
      <c r="B229" s="33">
        <v>26</v>
      </c>
      <c r="C229" s="39" t="str">
        <f>IF(DJornada[[#This Row],[Matricula]]="","",VLOOKUP(DJornada[[#This Row],[Matricula]],Cadastros!$P:$Q,2,0))</f>
        <v>Funcionario 26</v>
      </c>
      <c r="D229" s="22" t="s">
        <v>136</v>
      </c>
      <c r="E229" s="33">
        <v>21</v>
      </c>
      <c r="F229" s="43">
        <v>0.36666666666666697</v>
      </c>
      <c r="G229" s="37">
        <f>IFERROR(IF(DJornada[[#This Row],[Dias Úteis]]="","",DJornada[[#This Row],[Dias Úteis]]*DJornada[[#This Row],[Carga Horária]]*24),"")</f>
        <v>184.80000000000015</v>
      </c>
      <c r="H229" s="33" t="s">
        <v>16</v>
      </c>
      <c r="I229" s="33" t="s">
        <v>98</v>
      </c>
      <c r="J229" s="33" t="s">
        <v>124</v>
      </c>
      <c r="K229" s="33" t="s">
        <v>9</v>
      </c>
      <c r="L229" s="33" t="s">
        <v>78</v>
      </c>
      <c r="M229" s="33" t="s">
        <v>1</v>
      </c>
      <c r="N229" s="77">
        <v>10294.700000000001</v>
      </c>
      <c r="O229" s="78">
        <f>IF(DJornada[[#This Row],[Salário]]="","",DJornada[[#This Row],[Salário]]/DJornada[[#This Row],[Horas Prevista no Mês]])</f>
        <v>55.707251082251041</v>
      </c>
      <c r="P229" s="37" t="str">
        <f>IF(DJornada[[#This Row],[Data Prevista]]="","",TEXT(DJornada[[#This Row],[Data Prevista]],"mm/aaaa"))</f>
        <v>06/2025</v>
      </c>
    </row>
    <row r="230" spans="2:16" x14ac:dyDescent="0.25">
      <c r="B230" s="33">
        <v>27</v>
      </c>
      <c r="C230" s="39" t="str">
        <f>IF(DJornada[[#This Row],[Matricula]]="","",VLOOKUP(DJornada[[#This Row],[Matricula]],Cadastros!$P:$Q,2,0))</f>
        <v>Funcionario 27</v>
      </c>
      <c r="D230" s="22" t="s">
        <v>136</v>
      </c>
      <c r="E230" s="33">
        <v>21</v>
      </c>
      <c r="F230" s="42">
        <v>0.36666666666666697</v>
      </c>
      <c r="G230" s="37">
        <f>IFERROR(IF(DJornada[[#This Row],[Dias Úteis]]="","",DJornada[[#This Row],[Dias Úteis]]*DJornada[[#This Row],[Carga Horária]]*24),"")</f>
        <v>184.80000000000015</v>
      </c>
      <c r="H230" s="33" t="s">
        <v>16</v>
      </c>
      <c r="I230" s="33" t="s">
        <v>106</v>
      </c>
      <c r="J230" s="33" t="s">
        <v>128</v>
      </c>
      <c r="K230" s="33" t="s">
        <v>9</v>
      </c>
      <c r="L230" s="33" t="s">
        <v>78</v>
      </c>
      <c r="M230" s="33" t="s">
        <v>0</v>
      </c>
      <c r="N230" s="77">
        <v>11312.3</v>
      </c>
      <c r="O230" s="78">
        <f>IF(DJornada[[#This Row],[Salário]]="","",DJornada[[#This Row],[Salário]]/DJornada[[#This Row],[Horas Prevista no Mês]])</f>
        <v>61.213744588744532</v>
      </c>
      <c r="P230" s="37" t="str">
        <f>IF(DJornada[[#This Row],[Data Prevista]]="","",TEXT(DJornada[[#This Row],[Data Prevista]],"mm/aaaa"))</f>
        <v>06/2025</v>
      </c>
    </row>
    <row r="231" spans="2:16" x14ac:dyDescent="0.25">
      <c r="B231" s="33">
        <v>28</v>
      </c>
      <c r="C231" s="39" t="str">
        <f>IF(DJornada[[#This Row],[Matricula]]="","",VLOOKUP(DJornada[[#This Row],[Matricula]],Cadastros!$P:$Q,2,0))</f>
        <v>Funcionario 28</v>
      </c>
      <c r="D231" s="22" t="s">
        <v>136</v>
      </c>
      <c r="E231" s="33">
        <v>21</v>
      </c>
      <c r="F231" s="43">
        <v>0.36666666666666697</v>
      </c>
      <c r="G231" s="37">
        <f>IFERROR(IF(DJornada[[#This Row],[Dias Úteis]]="","",DJornada[[#This Row],[Dias Úteis]]*DJornada[[#This Row],[Carga Horária]]*24),"")</f>
        <v>184.80000000000015</v>
      </c>
      <c r="H231" s="33" t="s">
        <v>18</v>
      </c>
      <c r="I231" s="33" t="s">
        <v>102</v>
      </c>
      <c r="J231" s="33" t="s">
        <v>116</v>
      </c>
      <c r="K231" s="33" t="s">
        <v>8</v>
      </c>
      <c r="L231" s="33" t="s">
        <v>78</v>
      </c>
      <c r="M231" s="33" t="s">
        <v>0</v>
      </c>
      <c r="N231" s="77">
        <v>2062.6799999999998</v>
      </c>
      <c r="O231" s="78">
        <f>IF(DJornada[[#This Row],[Salário]]="","",DJornada[[#This Row],[Salário]]/DJornada[[#This Row],[Horas Prevista no Mês]])</f>
        <v>11.161688311688302</v>
      </c>
      <c r="P231" s="37" t="str">
        <f>IF(DJornada[[#This Row],[Data Prevista]]="","",TEXT(DJornada[[#This Row],[Data Prevista]],"mm/aaaa"))</f>
        <v>06/2025</v>
      </c>
    </row>
    <row r="232" spans="2:16" x14ac:dyDescent="0.25">
      <c r="B232" s="33">
        <v>29</v>
      </c>
      <c r="C232" s="39" t="str">
        <f>IF(DJornada[[#This Row],[Matricula]]="","",VLOOKUP(DJornada[[#This Row],[Matricula]],Cadastros!$P:$Q,2,0))</f>
        <v>Funcionario 29</v>
      </c>
      <c r="D232" s="22" t="s">
        <v>136</v>
      </c>
      <c r="E232" s="33">
        <v>21</v>
      </c>
      <c r="F232" s="42">
        <v>0.36666666666666697</v>
      </c>
      <c r="G232" s="37">
        <f>IFERROR(IF(DJornada[[#This Row],[Dias Úteis]]="","",DJornada[[#This Row],[Dias Úteis]]*DJornada[[#This Row],[Carga Horária]]*24),"")</f>
        <v>184.80000000000015</v>
      </c>
      <c r="H232" s="33" t="s">
        <v>16</v>
      </c>
      <c r="I232" s="33" t="s">
        <v>103</v>
      </c>
      <c r="J232" s="33" t="s">
        <v>118</v>
      </c>
      <c r="K232" s="33" t="s">
        <v>10</v>
      </c>
      <c r="L232" s="33" t="s">
        <v>76</v>
      </c>
      <c r="M232" s="33" t="s">
        <v>1</v>
      </c>
      <c r="N232" s="77">
        <v>4980.54</v>
      </c>
      <c r="O232" s="78">
        <f>IF(DJornada[[#This Row],[Salário]]="","",DJornada[[#This Row],[Salário]]/DJornada[[#This Row],[Horas Prevista no Mês]])</f>
        <v>26.950974025974002</v>
      </c>
      <c r="P232" s="37" t="str">
        <f>IF(DJornada[[#This Row],[Data Prevista]]="","",TEXT(DJornada[[#This Row],[Data Prevista]],"mm/aaaa"))</f>
        <v>06/2025</v>
      </c>
    </row>
    <row r="233" spans="2:16" x14ac:dyDescent="0.25">
      <c r="B233" s="33">
        <v>30</v>
      </c>
      <c r="C233" s="39" t="str">
        <f>IF(DJornada[[#This Row],[Matricula]]="","",VLOOKUP(DJornada[[#This Row],[Matricula]],Cadastros!$P:$Q,2,0))</f>
        <v>Funcionario 30</v>
      </c>
      <c r="D233" s="22" t="s">
        <v>136</v>
      </c>
      <c r="E233" s="33">
        <v>21</v>
      </c>
      <c r="F233" s="43">
        <v>0.36666666666666697</v>
      </c>
      <c r="G233" s="37">
        <f>IFERROR(IF(DJornada[[#This Row],[Dias Úteis]]="","",DJornada[[#This Row],[Dias Úteis]]*DJornada[[#This Row],[Carga Horária]]*24),"")</f>
        <v>184.80000000000015</v>
      </c>
      <c r="H233" s="33" t="s">
        <v>16</v>
      </c>
      <c r="I233" s="33" t="s">
        <v>106</v>
      </c>
      <c r="J233" s="33" t="s">
        <v>118</v>
      </c>
      <c r="K233" s="33" t="s">
        <v>10</v>
      </c>
      <c r="L233" s="33" t="s">
        <v>78</v>
      </c>
      <c r="M233" s="33" t="s">
        <v>143</v>
      </c>
      <c r="N233" s="77">
        <v>5760.81</v>
      </c>
      <c r="O233" s="78">
        <f>IF(DJornada[[#This Row],[Salário]]="","",DJornada[[#This Row],[Salário]]/DJornada[[#This Row],[Horas Prevista no Mês]])</f>
        <v>31.173214285714263</v>
      </c>
      <c r="P233" s="37" t="str">
        <f>IF(DJornada[[#This Row],[Data Prevista]]="","",TEXT(DJornada[[#This Row],[Data Prevista]],"mm/aaaa"))</f>
        <v>06/2025</v>
      </c>
    </row>
    <row r="234" spans="2:16" x14ac:dyDescent="0.25">
      <c r="B234" s="33">
        <v>31</v>
      </c>
      <c r="C234" s="39" t="str">
        <f>IF(DJornada[[#This Row],[Matricula]]="","",VLOOKUP(DJornada[[#This Row],[Matricula]],Cadastros!$P:$Q,2,0))</f>
        <v>Funcionario 31</v>
      </c>
      <c r="D234" s="22" t="s">
        <v>136</v>
      </c>
      <c r="E234" s="33">
        <v>21</v>
      </c>
      <c r="F234" s="42">
        <v>0.36666666666666697</v>
      </c>
      <c r="G234" s="37">
        <f>IFERROR(IF(DJornada[[#This Row],[Dias Úteis]]="","",DJornada[[#This Row],[Dias Úteis]]*DJornada[[#This Row],[Carga Horária]]*24),"")</f>
        <v>184.80000000000015</v>
      </c>
      <c r="H234" s="33" t="s">
        <v>18</v>
      </c>
      <c r="I234" s="33" t="s">
        <v>96</v>
      </c>
      <c r="J234" s="33" t="s">
        <v>126</v>
      </c>
      <c r="K234" s="33" t="s">
        <v>8</v>
      </c>
      <c r="L234" s="33" t="s">
        <v>78</v>
      </c>
      <c r="M234" s="33" t="s">
        <v>143</v>
      </c>
      <c r="N234" s="77">
        <v>11876.23</v>
      </c>
      <c r="O234" s="78">
        <f>IF(DJornada[[#This Row],[Salário]]="","",DJornada[[#This Row],[Salário]]/DJornada[[#This Row],[Horas Prevista no Mês]])</f>
        <v>64.26531385281379</v>
      </c>
      <c r="P234" s="37" t="str">
        <f>IF(DJornada[[#This Row],[Data Prevista]]="","",TEXT(DJornada[[#This Row],[Data Prevista]],"mm/aaaa"))</f>
        <v>06/2025</v>
      </c>
    </row>
    <row r="235" spans="2:16" x14ac:dyDescent="0.25">
      <c r="B235" s="33">
        <v>32</v>
      </c>
      <c r="C235" s="39" t="str">
        <f>IF(DJornada[[#This Row],[Matricula]]="","",VLOOKUP(DJornada[[#This Row],[Matricula]],Cadastros!$P:$Q,2,0))</f>
        <v>Funcionario 32</v>
      </c>
      <c r="D235" s="22" t="s">
        <v>136</v>
      </c>
      <c r="E235" s="33">
        <v>21</v>
      </c>
      <c r="F235" s="43">
        <v>0.36666666666666697</v>
      </c>
      <c r="G235" s="37">
        <f>IFERROR(IF(DJornada[[#This Row],[Dias Úteis]]="","",DJornada[[#This Row],[Dias Úteis]]*DJornada[[#This Row],[Carga Horária]]*24),"")</f>
        <v>184.80000000000015</v>
      </c>
      <c r="H235" s="33" t="s">
        <v>18</v>
      </c>
      <c r="I235" s="33" t="s">
        <v>98</v>
      </c>
      <c r="J235" s="33" t="s">
        <v>127</v>
      </c>
      <c r="K235" s="33" t="s">
        <v>7</v>
      </c>
      <c r="L235" s="33" t="s">
        <v>76</v>
      </c>
      <c r="M235" s="33" t="s">
        <v>1</v>
      </c>
      <c r="N235" s="77">
        <v>11299.2</v>
      </c>
      <c r="O235" s="78">
        <f>IF(DJornada[[#This Row],[Salário]]="","",DJornada[[#This Row],[Salário]]/DJornada[[#This Row],[Horas Prevista no Mês]])</f>
        <v>61.142857142857096</v>
      </c>
      <c r="P235" s="37" t="str">
        <f>IF(DJornada[[#This Row],[Data Prevista]]="","",TEXT(DJornada[[#This Row],[Data Prevista]],"mm/aaaa"))</f>
        <v>06/2025</v>
      </c>
    </row>
    <row r="236" spans="2:16" x14ac:dyDescent="0.25">
      <c r="B236" s="33">
        <v>33</v>
      </c>
      <c r="C236" s="39" t="str">
        <f>IF(DJornada[[#This Row],[Matricula]]="","",VLOOKUP(DJornada[[#This Row],[Matricula]],Cadastros!$P:$Q,2,0))</f>
        <v>Funcionario 33</v>
      </c>
      <c r="D236" s="22" t="s">
        <v>136</v>
      </c>
      <c r="E236" s="33">
        <v>21</v>
      </c>
      <c r="F236" s="42">
        <v>0.36666666666666697</v>
      </c>
      <c r="G236" s="37">
        <f>IFERROR(IF(DJornada[[#This Row],[Dias Úteis]]="","",DJornada[[#This Row],[Dias Úteis]]*DJornada[[#This Row],[Carga Horária]]*24),"")</f>
        <v>184.80000000000015</v>
      </c>
      <c r="H236" s="33" t="s">
        <v>17</v>
      </c>
      <c r="I236" s="33" t="s">
        <v>108</v>
      </c>
      <c r="J236" s="33" t="s">
        <v>114</v>
      </c>
      <c r="K236" s="33" t="s">
        <v>9</v>
      </c>
      <c r="L236" s="33" t="s">
        <v>76</v>
      </c>
      <c r="M236" s="33" t="s">
        <v>0</v>
      </c>
      <c r="N236" s="77">
        <v>7349.06</v>
      </c>
      <c r="O236" s="78">
        <f>IF(DJornada[[#This Row],[Salário]]="","",DJornada[[#This Row],[Salário]]/DJornada[[#This Row],[Horas Prevista no Mês]])</f>
        <v>39.767640692640661</v>
      </c>
      <c r="P236" s="37" t="str">
        <f>IF(DJornada[[#This Row],[Data Prevista]]="","",TEXT(DJornada[[#This Row],[Data Prevista]],"mm/aaaa"))</f>
        <v>06/2025</v>
      </c>
    </row>
    <row r="237" spans="2:16" x14ac:dyDescent="0.25">
      <c r="B237" s="33">
        <v>34</v>
      </c>
      <c r="C237" s="39" t="str">
        <f>IF(DJornada[[#This Row],[Matricula]]="","",VLOOKUP(DJornada[[#This Row],[Matricula]],Cadastros!$P:$Q,2,0))</f>
        <v>Funcionario 34</v>
      </c>
      <c r="D237" s="22" t="s">
        <v>136</v>
      </c>
      <c r="E237" s="33">
        <v>21</v>
      </c>
      <c r="F237" s="43">
        <v>0.36666666666666697</v>
      </c>
      <c r="G237" s="37">
        <f>IFERROR(IF(DJornada[[#This Row],[Dias Úteis]]="","",DJornada[[#This Row],[Dias Úteis]]*DJornada[[#This Row],[Carga Horária]]*24),"")</f>
        <v>184.80000000000015</v>
      </c>
      <c r="H237" s="33" t="s">
        <v>18</v>
      </c>
      <c r="I237" s="33" t="s">
        <v>110</v>
      </c>
      <c r="J237" s="33" t="s">
        <v>125</v>
      </c>
      <c r="K237" s="33" t="s">
        <v>8</v>
      </c>
      <c r="L237" s="33" t="s">
        <v>76</v>
      </c>
      <c r="M237" s="33" t="s">
        <v>1</v>
      </c>
      <c r="N237" s="77">
        <v>3140.98</v>
      </c>
      <c r="O237" s="78">
        <f>IF(DJornada[[#This Row],[Salário]]="","",DJornada[[#This Row],[Salário]]/DJornada[[#This Row],[Horas Prevista no Mês]])</f>
        <v>16.996645021645008</v>
      </c>
      <c r="P237" s="37" t="str">
        <f>IF(DJornada[[#This Row],[Data Prevista]]="","",TEXT(DJornada[[#This Row],[Data Prevista]],"mm/aaaa"))</f>
        <v>06/2025</v>
      </c>
    </row>
    <row r="238" spans="2:16" x14ac:dyDescent="0.25">
      <c r="B238" s="33">
        <v>35</v>
      </c>
      <c r="C238" s="39" t="str">
        <f>IF(DJornada[[#This Row],[Matricula]]="","",VLOOKUP(DJornada[[#This Row],[Matricula]],Cadastros!$P:$Q,2,0))</f>
        <v>Funcionario 35</v>
      </c>
      <c r="D238" s="22" t="s">
        <v>136</v>
      </c>
      <c r="E238" s="33">
        <v>21</v>
      </c>
      <c r="F238" s="42">
        <v>0.36666666666666697</v>
      </c>
      <c r="G238" s="37">
        <f>IFERROR(IF(DJornada[[#This Row],[Dias Úteis]]="","",DJornada[[#This Row],[Dias Úteis]]*DJornada[[#This Row],[Carga Horária]]*24),"")</f>
        <v>184.80000000000015</v>
      </c>
      <c r="H238" s="33" t="s">
        <v>18</v>
      </c>
      <c r="I238" s="33" t="s">
        <v>102</v>
      </c>
      <c r="J238" s="33" t="s">
        <v>123</v>
      </c>
      <c r="K238" s="33" t="s">
        <v>10</v>
      </c>
      <c r="L238" s="33" t="s">
        <v>78</v>
      </c>
      <c r="M238" s="33" t="s">
        <v>1</v>
      </c>
      <c r="N238" s="77">
        <v>7767.89</v>
      </c>
      <c r="O238" s="78">
        <f>IF(DJornada[[#This Row],[Salário]]="","",DJornada[[#This Row],[Salário]]/DJornada[[#This Row],[Horas Prevista no Mês]])</f>
        <v>42.034036796536761</v>
      </c>
      <c r="P238" s="37" t="str">
        <f>IF(DJornada[[#This Row],[Data Prevista]]="","",TEXT(DJornada[[#This Row],[Data Prevista]],"mm/aaaa"))</f>
        <v>06/2025</v>
      </c>
    </row>
    <row r="239" spans="2:16" x14ac:dyDescent="0.25">
      <c r="B239" s="33">
        <v>36</v>
      </c>
      <c r="C239" s="39" t="str">
        <f>IF(DJornada[[#This Row],[Matricula]]="","",VLOOKUP(DJornada[[#This Row],[Matricula]],Cadastros!$P:$Q,2,0))</f>
        <v>Funcionario 36</v>
      </c>
      <c r="D239" s="22" t="s">
        <v>136</v>
      </c>
      <c r="E239" s="33">
        <v>21</v>
      </c>
      <c r="F239" s="43">
        <v>0.36666666666666697</v>
      </c>
      <c r="G239" s="37">
        <f>IFERROR(IF(DJornada[[#This Row],[Dias Úteis]]="","",DJornada[[#This Row],[Dias Úteis]]*DJornada[[#This Row],[Carga Horária]]*24),"")</f>
        <v>184.80000000000015</v>
      </c>
      <c r="H239" s="33" t="s">
        <v>16</v>
      </c>
      <c r="I239" s="33" t="s">
        <v>96</v>
      </c>
      <c r="J239" s="33" t="s">
        <v>111</v>
      </c>
      <c r="K239" s="33" t="s">
        <v>7</v>
      </c>
      <c r="L239" s="33" t="s">
        <v>77</v>
      </c>
      <c r="M239" s="33" t="s">
        <v>143</v>
      </c>
      <c r="N239" s="77">
        <v>9879.68</v>
      </c>
      <c r="O239" s="78">
        <f>IF(DJornada[[#This Row],[Salário]]="","",DJornada[[#This Row],[Salário]]/DJornada[[#This Row],[Horas Prevista no Mês]])</f>
        <v>53.461471861471821</v>
      </c>
      <c r="P239" s="37" t="str">
        <f>IF(DJornada[[#This Row],[Data Prevista]]="","",TEXT(DJornada[[#This Row],[Data Prevista]],"mm/aaaa"))</f>
        <v>06/2025</v>
      </c>
    </row>
    <row r="240" spans="2:16" x14ac:dyDescent="0.25">
      <c r="B240" s="33">
        <v>37</v>
      </c>
      <c r="C240" s="39" t="str">
        <f>IF(DJornada[[#This Row],[Matricula]]="","",VLOOKUP(DJornada[[#This Row],[Matricula]],Cadastros!$P:$Q,2,0))</f>
        <v>Funcionario 37</v>
      </c>
      <c r="D240" s="22" t="s">
        <v>136</v>
      </c>
      <c r="E240" s="33">
        <v>21</v>
      </c>
      <c r="F240" s="42">
        <v>0.36666666666666697</v>
      </c>
      <c r="G240" s="37">
        <f>IFERROR(IF(DJornada[[#This Row],[Dias Úteis]]="","",DJornada[[#This Row],[Dias Úteis]]*DJornada[[#This Row],[Carga Horária]]*24),"")</f>
        <v>184.80000000000015</v>
      </c>
      <c r="H240" s="33" t="s">
        <v>18</v>
      </c>
      <c r="I240" s="33" t="s">
        <v>104</v>
      </c>
      <c r="J240" s="33" t="s">
        <v>122</v>
      </c>
      <c r="K240" s="33" t="s">
        <v>9</v>
      </c>
      <c r="L240" s="33" t="s">
        <v>76</v>
      </c>
      <c r="M240" s="33" t="s">
        <v>143</v>
      </c>
      <c r="N240" s="77">
        <v>7837.95</v>
      </c>
      <c r="O240" s="78">
        <f>IF(DJornada[[#This Row],[Salário]]="","",DJornada[[#This Row],[Salário]]/DJornada[[#This Row],[Horas Prevista no Mês]])</f>
        <v>42.413149350649313</v>
      </c>
      <c r="P240" s="37" t="str">
        <f>IF(DJornada[[#This Row],[Data Prevista]]="","",TEXT(DJornada[[#This Row],[Data Prevista]],"mm/aaaa"))</f>
        <v>06/2025</v>
      </c>
    </row>
    <row r="241" spans="2:16" x14ac:dyDescent="0.25">
      <c r="B241" s="33">
        <v>38</v>
      </c>
      <c r="C241" s="39" t="str">
        <f>IF(DJornada[[#This Row],[Matricula]]="","",VLOOKUP(DJornada[[#This Row],[Matricula]],Cadastros!$P:$Q,2,0))</f>
        <v>Funcionario 38</v>
      </c>
      <c r="D241" s="22" t="s">
        <v>136</v>
      </c>
      <c r="E241" s="33">
        <v>21</v>
      </c>
      <c r="F241" s="43">
        <v>0.36666666666666697</v>
      </c>
      <c r="G241" s="37">
        <f>IFERROR(IF(DJornada[[#This Row],[Dias Úteis]]="","",DJornada[[#This Row],[Dias Úteis]]*DJornada[[#This Row],[Carga Horária]]*24),"")</f>
        <v>184.80000000000015</v>
      </c>
      <c r="H241" s="33" t="s">
        <v>16</v>
      </c>
      <c r="I241" s="33" t="s">
        <v>96</v>
      </c>
      <c r="J241" s="33" t="s">
        <v>128</v>
      </c>
      <c r="K241" s="33" t="s">
        <v>7</v>
      </c>
      <c r="L241" s="33" t="s">
        <v>76</v>
      </c>
      <c r="M241" s="33" t="s">
        <v>143</v>
      </c>
      <c r="N241" s="77">
        <v>10768.16</v>
      </c>
      <c r="O241" s="78">
        <f>IF(DJornada[[#This Row],[Salário]]="","",DJornada[[#This Row],[Salário]]/DJornada[[#This Row],[Horas Prevista no Mês]])</f>
        <v>58.269264069264018</v>
      </c>
      <c r="P241" s="37" t="str">
        <f>IF(DJornada[[#This Row],[Data Prevista]]="","",TEXT(DJornada[[#This Row],[Data Prevista]],"mm/aaaa"))</f>
        <v>06/2025</v>
      </c>
    </row>
    <row r="242" spans="2:16" x14ac:dyDescent="0.25">
      <c r="B242" s="33">
        <v>39</v>
      </c>
      <c r="C242" s="39" t="str">
        <f>IF(DJornada[[#This Row],[Matricula]]="","",VLOOKUP(DJornada[[#This Row],[Matricula]],Cadastros!$P:$Q,2,0))</f>
        <v>Funcionario 39</v>
      </c>
      <c r="D242" s="22" t="s">
        <v>136</v>
      </c>
      <c r="E242" s="33">
        <v>21</v>
      </c>
      <c r="F242" s="42">
        <v>0.36666666666666697</v>
      </c>
      <c r="G242" s="37">
        <f>IFERROR(IF(DJornada[[#This Row],[Dias Úteis]]="","",DJornada[[#This Row],[Dias Úteis]]*DJornada[[#This Row],[Carga Horária]]*24),"")</f>
        <v>184.80000000000015</v>
      </c>
      <c r="H242" s="33" t="s">
        <v>17</v>
      </c>
      <c r="I242" s="33" t="s">
        <v>102</v>
      </c>
      <c r="J242" s="33" t="s">
        <v>127</v>
      </c>
      <c r="K242" s="33" t="s">
        <v>10</v>
      </c>
      <c r="L242" s="33" t="s">
        <v>77</v>
      </c>
      <c r="M242" s="33" t="s">
        <v>143</v>
      </c>
      <c r="N242" s="77">
        <v>5529.96</v>
      </c>
      <c r="O242" s="78">
        <f>IF(DJornada[[#This Row],[Salário]]="","",DJornada[[#This Row],[Salário]]/DJornada[[#This Row],[Horas Prevista no Mês]])</f>
        <v>29.924025974025948</v>
      </c>
      <c r="P242" s="37" t="str">
        <f>IF(DJornada[[#This Row],[Data Prevista]]="","",TEXT(DJornada[[#This Row],[Data Prevista]],"mm/aaaa"))</f>
        <v>06/2025</v>
      </c>
    </row>
    <row r="243" spans="2:16" x14ac:dyDescent="0.25">
      <c r="B243" s="33">
        <v>40</v>
      </c>
      <c r="C243" s="39" t="str">
        <f>IF(DJornada[[#This Row],[Matricula]]="","",VLOOKUP(DJornada[[#This Row],[Matricula]],Cadastros!$P:$Q,2,0))</f>
        <v>Funcionario 40</v>
      </c>
      <c r="D243" s="22" t="s">
        <v>136</v>
      </c>
      <c r="E243" s="33">
        <v>21</v>
      </c>
      <c r="F243" s="43">
        <v>0.36666666666666697</v>
      </c>
      <c r="G243" s="37">
        <f>IFERROR(IF(DJornada[[#This Row],[Dias Úteis]]="","",DJornada[[#This Row],[Dias Úteis]]*DJornada[[#This Row],[Carga Horária]]*24),"")</f>
        <v>184.80000000000015</v>
      </c>
      <c r="H243" s="33" t="s">
        <v>17</v>
      </c>
      <c r="I243" s="33" t="s">
        <v>102</v>
      </c>
      <c r="J243" s="33" t="s">
        <v>123</v>
      </c>
      <c r="K243" s="33" t="s">
        <v>11</v>
      </c>
      <c r="L243" s="33" t="s">
        <v>76</v>
      </c>
      <c r="M243" s="33" t="s">
        <v>143</v>
      </c>
      <c r="N243" s="77">
        <v>11571.83</v>
      </c>
      <c r="O243" s="78">
        <f>IF(DJornada[[#This Row],[Salário]]="","",DJornada[[#This Row],[Salário]]/DJornada[[#This Row],[Horas Prevista no Mês]])</f>
        <v>62.61812770562765</v>
      </c>
      <c r="P243" s="37" t="str">
        <f>IF(DJornada[[#This Row],[Data Prevista]]="","",TEXT(DJornada[[#This Row],[Data Prevista]],"mm/aaaa"))</f>
        <v>06/2025</v>
      </c>
    </row>
    <row r="244" spans="2:16" x14ac:dyDescent="0.25">
      <c r="B244" s="33">
        <v>1</v>
      </c>
      <c r="C244" s="39" t="str">
        <f>IF(DJornada[[#This Row],[Matricula]]="","",VLOOKUP(DJornada[[#This Row],[Matricula]],Cadastros!$P:$Q,2,0))</f>
        <v>Funcionario 1</v>
      </c>
      <c r="D244" s="22" t="s">
        <v>137</v>
      </c>
      <c r="E244" s="33">
        <v>21</v>
      </c>
      <c r="F244" s="42">
        <v>0.36666666666666697</v>
      </c>
      <c r="G244" s="37">
        <f>IFERROR(IF(DJornada[[#This Row],[Dias Úteis]]="","",DJornada[[#This Row],[Dias Úteis]]*DJornada[[#This Row],[Carga Horária]]*24),"")</f>
        <v>184.80000000000015</v>
      </c>
      <c r="H244" s="33" t="s">
        <v>18</v>
      </c>
      <c r="I244" s="33" t="s">
        <v>110</v>
      </c>
      <c r="J244" s="33" t="s">
        <v>127</v>
      </c>
      <c r="K244" s="33" t="s">
        <v>11</v>
      </c>
      <c r="L244" s="33" t="s">
        <v>78</v>
      </c>
      <c r="M244" s="33" t="s">
        <v>0</v>
      </c>
      <c r="N244" s="77">
        <v>11984.25</v>
      </c>
      <c r="O244" s="78">
        <f>IF(DJornada[[#This Row],[Salário]]="","",DJornada[[#This Row],[Salário]]/DJornada[[#This Row],[Horas Prevista no Mês]])</f>
        <v>64.849837662337606</v>
      </c>
      <c r="P244" s="37" t="str">
        <f>IF(DJornada[[#This Row],[Data Prevista]]="","",TEXT(DJornada[[#This Row],[Data Prevista]],"mm/aaaa"))</f>
        <v>07/2025</v>
      </c>
    </row>
    <row r="245" spans="2:16" x14ac:dyDescent="0.25">
      <c r="B245" s="33">
        <v>2</v>
      </c>
      <c r="C245" s="39" t="str">
        <f>IF(DJornada[[#This Row],[Matricula]]="","",VLOOKUP(DJornada[[#This Row],[Matricula]],Cadastros!$P:$Q,2,0))</f>
        <v>Funcionario 2</v>
      </c>
      <c r="D245" s="22" t="s">
        <v>137</v>
      </c>
      <c r="E245" s="33">
        <v>21</v>
      </c>
      <c r="F245" s="43">
        <v>0.36666666666666697</v>
      </c>
      <c r="G245" s="37">
        <f>IFERROR(IF(DJornada[[#This Row],[Dias Úteis]]="","",DJornada[[#This Row],[Dias Úteis]]*DJornada[[#This Row],[Carga Horária]]*24),"")</f>
        <v>184.80000000000015</v>
      </c>
      <c r="H245" s="33" t="s">
        <v>18</v>
      </c>
      <c r="I245" s="33" t="s">
        <v>109</v>
      </c>
      <c r="J245" s="33" t="s">
        <v>111</v>
      </c>
      <c r="K245" s="33" t="s">
        <v>9</v>
      </c>
      <c r="L245" s="33" t="s">
        <v>78</v>
      </c>
      <c r="M245" s="33" t="s">
        <v>0</v>
      </c>
      <c r="N245" s="77">
        <v>6201.03</v>
      </c>
      <c r="O245" s="78">
        <f>IF(DJornada[[#This Row],[Salário]]="","",DJornada[[#This Row],[Salário]]/DJornada[[#This Row],[Horas Prevista no Mês]])</f>
        <v>33.555357142857112</v>
      </c>
      <c r="P245" s="37" t="str">
        <f>IF(DJornada[[#This Row],[Data Prevista]]="","",TEXT(DJornada[[#This Row],[Data Prevista]],"mm/aaaa"))</f>
        <v>07/2025</v>
      </c>
    </row>
    <row r="246" spans="2:16" x14ac:dyDescent="0.25">
      <c r="B246" s="33">
        <v>3</v>
      </c>
      <c r="C246" s="39" t="str">
        <f>IF(DJornada[[#This Row],[Matricula]]="","",VLOOKUP(DJornada[[#This Row],[Matricula]],Cadastros!$P:$Q,2,0))</f>
        <v>Funcionario 3</v>
      </c>
      <c r="D246" s="22" t="s">
        <v>137</v>
      </c>
      <c r="E246" s="33">
        <v>21</v>
      </c>
      <c r="F246" s="42">
        <v>0.36666666666666697</v>
      </c>
      <c r="G246" s="37">
        <f>IFERROR(IF(DJornada[[#This Row],[Dias Úteis]]="","",DJornada[[#This Row],[Dias Úteis]]*DJornada[[#This Row],[Carga Horária]]*24),"")</f>
        <v>184.80000000000015</v>
      </c>
      <c r="H246" s="33" t="s">
        <v>18</v>
      </c>
      <c r="I246" s="33" t="s">
        <v>100</v>
      </c>
      <c r="J246" s="33" t="s">
        <v>111</v>
      </c>
      <c r="K246" s="33" t="s">
        <v>8</v>
      </c>
      <c r="L246" s="33" t="s">
        <v>78</v>
      </c>
      <c r="M246" s="33" t="s">
        <v>143</v>
      </c>
      <c r="N246" s="77">
        <v>2166.92</v>
      </c>
      <c r="O246" s="78">
        <f>IF(DJornada[[#This Row],[Salário]]="","",DJornada[[#This Row],[Salário]]/DJornada[[#This Row],[Horas Prevista no Mês]])</f>
        <v>11.725757575757566</v>
      </c>
      <c r="P246" s="37" t="str">
        <f>IF(DJornada[[#This Row],[Data Prevista]]="","",TEXT(DJornada[[#This Row],[Data Prevista]],"mm/aaaa"))</f>
        <v>07/2025</v>
      </c>
    </row>
    <row r="247" spans="2:16" x14ac:dyDescent="0.25">
      <c r="B247" s="33">
        <v>4</v>
      </c>
      <c r="C247" s="39" t="str">
        <f>IF(DJornada[[#This Row],[Matricula]]="","",VLOOKUP(DJornada[[#This Row],[Matricula]],Cadastros!$P:$Q,2,0))</f>
        <v>Funcionario 4</v>
      </c>
      <c r="D247" s="22" t="s">
        <v>137</v>
      </c>
      <c r="E247" s="33">
        <v>21</v>
      </c>
      <c r="F247" s="43">
        <v>0.36666666666666697</v>
      </c>
      <c r="G247" s="37">
        <f>IFERROR(IF(DJornada[[#This Row],[Dias Úteis]]="","",DJornada[[#This Row],[Dias Úteis]]*DJornada[[#This Row],[Carga Horária]]*24),"")</f>
        <v>184.80000000000015</v>
      </c>
      <c r="H247" s="33" t="s">
        <v>17</v>
      </c>
      <c r="I247" s="33" t="s">
        <v>100</v>
      </c>
      <c r="J247" s="33" t="s">
        <v>118</v>
      </c>
      <c r="K247" s="33" t="s">
        <v>11</v>
      </c>
      <c r="L247" s="33" t="s">
        <v>78</v>
      </c>
      <c r="M247" s="33" t="s">
        <v>143</v>
      </c>
      <c r="N247" s="77">
        <v>3507.25</v>
      </c>
      <c r="O247" s="78">
        <f>IF(DJornada[[#This Row],[Salário]]="","",DJornada[[#This Row],[Salário]]/DJornada[[#This Row],[Horas Prevista no Mês]])</f>
        <v>18.978625541125524</v>
      </c>
      <c r="P247" s="37" t="str">
        <f>IF(DJornada[[#This Row],[Data Prevista]]="","",TEXT(DJornada[[#This Row],[Data Prevista]],"mm/aaaa"))</f>
        <v>07/2025</v>
      </c>
    </row>
    <row r="248" spans="2:16" x14ac:dyDescent="0.25">
      <c r="B248" s="33">
        <v>5</v>
      </c>
      <c r="C248" s="39" t="str">
        <f>IF(DJornada[[#This Row],[Matricula]]="","",VLOOKUP(DJornada[[#This Row],[Matricula]],Cadastros!$P:$Q,2,0))</f>
        <v>Funcionario 5</v>
      </c>
      <c r="D248" s="22" t="s">
        <v>137</v>
      </c>
      <c r="E248" s="33">
        <v>21</v>
      </c>
      <c r="F248" s="42">
        <v>0.36666666666666697</v>
      </c>
      <c r="G248" s="37">
        <f>IFERROR(IF(DJornada[[#This Row],[Dias Úteis]]="","",DJornada[[#This Row],[Dias Úteis]]*DJornada[[#This Row],[Carga Horária]]*24),"")</f>
        <v>184.80000000000015</v>
      </c>
      <c r="H248" s="33" t="s">
        <v>16</v>
      </c>
      <c r="I248" s="33" t="s">
        <v>100</v>
      </c>
      <c r="J248" s="33" t="s">
        <v>124</v>
      </c>
      <c r="K248" s="33" t="s">
        <v>9</v>
      </c>
      <c r="L248" s="33" t="s">
        <v>78</v>
      </c>
      <c r="M248" s="33" t="s">
        <v>0</v>
      </c>
      <c r="N248" s="77">
        <v>11846.62</v>
      </c>
      <c r="O248" s="78">
        <f>IF(DJornada[[#This Row],[Salário]]="","",DJornada[[#This Row],[Salário]]/DJornada[[#This Row],[Horas Prevista no Mês]])</f>
        <v>64.105086580086535</v>
      </c>
      <c r="P248" s="37" t="str">
        <f>IF(DJornada[[#This Row],[Data Prevista]]="","",TEXT(DJornada[[#This Row],[Data Prevista]],"mm/aaaa"))</f>
        <v>07/2025</v>
      </c>
    </row>
    <row r="249" spans="2:16" x14ac:dyDescent="0.25">
      <c r="B249" s="33">
        <v>6</v>
      </c>
      <c r="C249" s="39" t="str">
        <f>IF(DJornada[[#This Row],[Matricula]]="","",VLOOKUP(DJornada[[#This Row],[Matricula]],Cadastros!$P:$Q,2,0))</f>
        <v>Funcionario 6</v>
      </c>
      <c r="D249" s="22" t="s">
        <v>137</v>
      </c>
      <c r="E249" s="33">
        <v>21</v>
      </c>
      <c r="F249" s="43">
        <v>0.36666666666666697</v>
      </c>
      <c r="G249" s="37">
        <f>IFERROR(IF(DJornada[[#This Row],[Dias Úteis]]="","",DJornada[[#This Row],[Dias Úteis]]*DJornada[[#This Row],[Carga Horária]]*24),"")</f>
        <v>184.80000000000015</v>
      </c>
      <c r="H249" s="33" t="s">
        <v>16</v>
      </c>
      <c r="I249" s="33" t="s">
        <v>103</v>
      </c>
      <c r="J249" s="33" t="s">
        <v>116</v>
      </c>
      <c r="K249" s="33" t="s">
        <v>11</v>
      </c>
      <c r="L249" s="33" t="s">
        <v>77</v>
      </c>
      <c r="M249" s="33" t="s">
        <v>1</v>
      </c>
      <c r="N249" s="77">
        <v>3047.84</v>
      </c>
      <c r="O249" s="78">
        <f>IF(DJornada[[#This Row],[Salário]]="","",DJornada[[#This Row],[Salário]]/DJornada[[#This Row],[Horas Prevista no Mês]])</f>
        <v>16.492640692640681</v>
      </c>
      <c r="P249" s="37" t="str">
        <f>IF(DJornada[[#This Row],[Data Prevista]]="","",TEXT(DJornada[[#This Row],[Data Prevista]],"mm/aaaa"))</f>
        <v>07/2025</v>
      </c>
    </row>
    <row r="250" spans="2:16" x14ac:dyDescent="0.25">
      <c r="B250" s="33">
        <v>7</v>
      </c>
      <c r="C250" s="39" t="str">
        <f>IF(DJornada[[#This Row],[Matricula]]="","",VLOOKUP(DJornada[[#This Row],[Matricula]],Cadastros!$P:$Q,2,0))</f>
        <v>Funcionario 7</v>
      </c>
      <c r="D250" s="22" t="s">
        <v>137</v>
      </c>
      <c r="E250" s="33">
        <v>21</v>
      </c>
      <c r="F250" s="42">
        <v>0.36666666666666697</v>
      </c>
      <c r="G250" s="37">
        <f>IFERROR(IF(DJornada[[#This Row],[Dias Úteis]]="","",DJornada[[#This Row],[Dias Úteis]]*DJornada[[#This Row],[Carga Horária]]*24),"")</f>
        <v>184.80000000000015</v>
      </c>
      <c r="H250" s="33" t="s">
        <v>18</v>
      </c>
      <c r="I250" s="33" t="s">
        <v>107</v>
      </c>
      <c r="J250" s="33" t="s">
        <v>121</v>
      </c>
      <c r="K250" s="33" t="s">
        <v>11</v>
      </c>
      <c r="L250" s="33" t="s">
        <v>77</v>
      </c>
      <c r="M250" s="33" t="s">
        <v>0</v>
      </c>
      <c r="N250" s="77">
        <v>11178.53</v>
      </c>
      <c r="O250" s="78">
        <f>IF(DJornada[[#This Row],[Salário]]="","",DJornada[[#This Row],[Salário]]/DJornada[[#This Row],[Horas Prevista no Mês]])</f>
        <v>60.489880952380908</v>
      </c>
      <c r="P250" s="37" t="str">
        <f>IF(DJornada[[#This Row],[Data Prevista]]="","",TEXT(DJornada[[#This Row],[Data Prevista]],"mm/aaaa"))</f>
        <v>07/2025</v>
      </c>
    </row>
    <row r="251" spans="2:16" x14ac:dyDescent="0.25">
      <c r="B251" s="33">
        <v>8</v>
      </c>
      <c r="C251" s="39" t="str">
        <f>IF(DJornada[[#This Row],[Matricula]]="","",VLOOKUP(DJornada[[#This Row],[Matricula]],Cadastros!$P:$Q,2,0))</f>
        <v>Funcionario 8</v>
      </c>
      <c r="D251" s="22" t="s">
        <v>137</v>
      </c>
      <c r="E251" s="33">
        <v>21</v>
      </c>
      <c r="F251" s="43">
        <v>0.36666666666666697</v>
      </c>
      <c r="G251" s="37">
        <f>IFERROR(IF(DJornada[[#This Row],[Dias Úteis]]="","",DJornada[[#This Row],[Dias Úteis]]*DJornada[[#This Row],[Carga Horária]]*24),"")</f>
        <v>184.80000000000015</v>
      </c>
      <c r="H251" s="33" t="s">
        <v>16</v>
      </c>
      <c r="I251" s="33" t="s">
        <v>96</v>
      </c>
      <c r="J251" s="33" t="s">
        <v>124</v>
      </c>
      <c r="K251" s="33" t="s">
        <v>8</v>
      </c>
      <c r="L251" s="33" t="s">
        <v>76</v>
      </c>
      <c r="M251" s="33" t="s">
        <v>143</v>
      </c>
      <c r="N251" s="77">
        <v>10595.16</v>
      </c>
      <c r="O251" s="78">
        <f>IF(DJornada[[#This Row],[Salário]]="","",DJornada[[#This Row],[Salário]]/DJornada[[#This Row],[Horas Prevista no Mês]])</f>
        <v>57.333116883116837</v>
      </c>
      <c r="P251" s="37" t="str">
        <f>IF(DJornada[[#This Row],[Data Prevista]]="","",TEXT(DJornada[[#This Row],[Data Prevista]],"mm/aaaa"))</f>
        <v>07/2025</v>
      </c>
    </row>
    <row r="252" spans="2:16" x14ac:dyDescent="0.25">
      <c r="B252" s="33">
        <v>9</v>
      </c>
      <c r="C252" s="39" t="str">
        <f>IF(DJornada[[#This Row],[Matricula]]="","",VLOOKUP(DJornada[[#This Row],[Matricula]],Cadastros!$P:$Q,2,0))</f>
        <v>Funcionario 9</v>
      </c>
      <c r="D252" s="22" t="s">
        <v>137</v>
      </c>
      <c r="E252" s="33">
        <v>21</v>
      </c>
      <c r="F252" s="42">
        <v>0.36666666666666697</v>
      </c>
      <c r="G252" s="37">
        <f>IFERROR(IF(DJornada[[#This Row],[Dias Úteis]]="","",DJornada[[#This Row],[Dias Úteis]]*DJornada[[#This Row],[Carga Horária]]*24),"")</f>
        <v>184.80000000000015</v>
      </c>
      <c r="H252" s="33" t="s">
        <v>17</v>
      </c>
      <c r="I252" s="33" t="s">
        <v>98</v>
      </c>
      <c r="J252" s="33" t="s">
        <v>115</v>
      </c>
      <c r="K252" s="33" t="s">
        <v>9</v>
      </c>
      <c r="L252" s="33" t="s">
        <v>77</v>
      </c>
      <c r="M252" s="33" t="s">
        <v>0</v>
      </c>
      <c r="N252" s="77">
        <v>11367.27</v>
      </c>
      <c r="O252" s="78">
        <f>IF(DJornada[[#This Row],[Salário]]="","",DJornada[[#This Row],[Salário]]/DJornada[[#This Row],[Horas Prevista no Mês]])</f>
        <v>61.511201298701252</v>
      </c>
      <c r="P252" s="37" t="str">
        <f>IF(DJornada[[#This Row],[Data Prevista]]="","",TEXT(DJornada[[#This Row],[Data Prevista]],"mm/aaaa"))</f>
        <v>07/2025</v>
      </c>
    </row>
    <row r="253" spans="2:16" x14ac:dyDescent="0.25">
      <c r="B253" s="33">
        <v>10</v>
      </c>
      <c r="C253" s="39" t="str">
        <f>IF(DJornada[[#This Row],[Matricula]]="","",VLOOKUP(DJornada[[#This Row],[Matricula]],Cadastros!$P:$Q,2,0))</f>
        <v>Funcionario 10</v>
      </c>
      <c r="D253" s="22" t="s">
        <v>137</v>
      </c>
      <c r="E253" s="33">
        <v>21</v>
      </c>
      <c r="F253" s="43">
        <v>0.36666666666666697</v>
      </c>
      <c r="G253" s="37">
        <f>IFERROR(IF(DJornada[[#This Row],[Dias Úteis]]="","",DJornada[[#This Row],[Dias Úteis]]*DJornada[[#This Row],[Carga Horária]]*24),"")</f>
        <v>184.80000000000015</v>
      </c>
      <c r="H253" s="33" t="s">
        <v>18</v>
      </c>
      <c r="I253" s="33" t="s">
        <v>105</v>
      </c>
      <c r="J253" s="33" t="s">
        <v>115</v>
      </c>
      <c r="K253" s="33" t="s">
        <v>8</v>
      </c>
      <c r="L253" s="33" t="s">
        <v>78</v>
      </c>
      <c r="M253" s="33" t="s">
        <v>143</v>
      </c>
      <c r="N253" s="77">
        <v>3078.95</v>
      </c>
      <c r="O253" s="78">
        <f>IF(DJornada[[#This Row],[Salário]]="","",DJornada[[#This Row],[Salário]]/DJornada[[#This Row],[Horas Prevista no Mês]])</f>
        <v>16.660984848484834</v>
      </c>
      <c r="P253" s="37" t="str">
        <f>IF(DJornada[[#This Row],[Data Prevista]]="","",TEXT(DJornada[[#This Row],[Data Prevista]],"mm/aaaa"))</f>
        <v>07/2025</v>
      </c>
    </row>
    <row r="254" spans="2:16" x14ac:dyDescent="0.25">
      <c r="B254" s="33">
        <v>11</v>
      </c>
      <c r="C254" s="39" t="str">
        <f>IF(DJornada[[#This Row],[Matricula]]="","",VLOOKUP(DJornada[[#This Row],[Matricula]],Cadastros!$P:$Q,2,0))</f>
        <v>Funcionario 11</v>
      </c>
      <c r="D254" s="22" t="s">
        <v>137</v>
      </c>
      <c r="E254" s="33">
        <v>21</v>
      </c>
      <c r="F254" s="42">
        <v>0.36666666666666697</v>
      </c>
      <c r="G254" s="37">
        <f>IFERROR(IF(DJornada[[#This Row],[Dias Úteis]]="","",DJornada[[#This Row],[Dias Úteis]]*DJornada[[#This Row],[Carga Horária]]*24),"")</f>
        <v>184.80000000000015</v>
      </c>
      <c r="H254" s="33" t="s">
        <v>16</v>
      </c>
      <c r="I254" s="33" t="s">
        <v>97</v>
      </c>
      <c r="J254" s="33" t="s">
        <v>117</v>
      </c>
      <c r="K254" s="33" t="s">
        <v>9</v>
      </c>
      <c r="L254" s="33" t="s">
        <v>78</v>
      </c>
      <c r="M254" s="33" t="s">
        <v>0</v>
      </c>
      <c r="N254" s="77">
        <v>7682.78</v>
      </c>
      <c r="O254" s="78">
        <f>IF(DJornada[[#This Row],[Salário]]="","",DJornada[[#This Row],[Salário]]/DJornada[[#This Row],[Horas Prevista no Mês]])</f>
        <v>41.57348484848481</v>
      </c>
      <c r="P254" s="37" t="str">
        <f>IF(DJornada[[#This Row],[Data Prevista]]="","",TEXT(DJornada[[#This Row],[Data Prevista]],"mm/aaaa"))</f>
        <v>07/2025</v>
      </c>
    </row>
    <row r="255" spans="2:16" x14ac:dyDescent="0.25">
      <c r="B255" s="33">
        <v>12</v>
      </c>
      <c r="C255" s="39" t="str">
        <f>IF(DJornada[[#This Row],[Matricula]]="","",VLOOKUP(DJornada[[#This Row],[Matricula]],Cadastros!$P:$Q,2,0))</f>
        <v>Funcionario 12</v>
      </c>
      <c r="D255" s="22" t="s">
        <v>137</v>
      </c>
      <c r="E255" s="33">
        <v>21</v>
      </c>
      <c r="F255" s="43">
        <v>0.36666666666666697</v>
      </c>
      <c r="G255" s="37">
        <f>IFERROR(IF(DJornada[[#This Row],[Dias Úteis]]="","",DJornada[[#This Row],[Dias Úteis]]*DJornada[[#This Row],[Carga Horária]]*24),"")</f>
        <v>184.80000000000015</v>
      </c>
      <c r="H255" s="33" t="s">
        <v>16</v>
      </c>
      <c r="I255" s="33" t="s">
        <v>109</v>
      </c>
      <c r="J255" s="33" t="s">
        <v>130</v>
      </c>
      <c r="K255" s="33" t="s">
        <v>10</v>
      </c>
      <c r="L255" s="33" t="s">
        <v>77</v>
      </c>
      <c r="M255" s="33" t="s">
        <v>143</v>
      </c>
      <c r="N255" s="77">
        <v>11472.73</v>
      </c>
      <c r="O255" s="78">
        <f>IF(DJornada[[#This Row],[Salário]]="","",DJornada[[#This Row],[Salário]]/DJornada[[#This Row],[Horas Prevista no Mês]])</f>
        <v>62.081872294372239</v>
      </c>
      <c r="P255" s="37" t="str">
        <f>IF(DJornada[[#This Row],[Data Prevista]]="","",TEXT(DJornada[[#This Row],[Data Prevista]],"mm/aaaa"))</f>
        <v>07/2025</v>
      </c>
    </row>
    <row r="256" spans="2:16" x14ac:dyDescent="0.25">
      <c r="B256" s="33">
        <v>13</v>
      </c>
      <c r="C256" s="39" t="str">
        <f>IF(DJornada[[#This Row],[Matricula]]="","",VLOOKUP(DJornada[[#This Row],[Matricula]],Cadastros!$P:$Q,2,0))</f>
        <v>Funcionario 13</v>
      </c>
      <c r="D256" s="22" t="s">
        <v>137</v>
      </c>
      <c r="E256" s="33">
        <v>21</v>
      </c>
      <c r="F256" s="42">
        <v>0.36666666666666697</v>
      </c>
      <c r="G256" s="37">
        <f>IFERROR(IF(DJornada[[#This Row],[Dias Úteis]]="","",DJornada[[#This Row],[Dias Úteis]]*DJornada[[#This Row],[Carga Horária]]*24),"")</f>
        <v>184.80000000000015</v>
      </c>
      <c r="H256" s="33" t="s">
        <v>18</v>
      </c>
      <c r="I256" s="33" t="s">
        <v>109</v>
      </c>
      <c r="J256" s="33" t="s">
        <v>125</v>
      </c>
      <c r="K256" s="33" t="s">
        <v>8</v>
      </c>
      <c r="L256" s="33" t="s">
        <v>76</v>
      </c>
      <c r="M256" s="33" t="s">
        <v>0</v>
      </c>
      <c r="N256" s="77">
        <v>9917.64</v>
      </c>
      <c r="O256" s="78">
        <f>IF(DJornada[[#This Row],[Salário]]="","",DJornada[[#This Row],[Salário]]/DJornada[[#This Row],[Horas Prevista no Mês]])</f>
        <v>53.666883116883071</v>
      </c>
      <c r="P256" s="37" t="str">
        <f>IF(DJornada[[#This Row],[Data Prevista]]="","",TEXT(DJornada[[#This Row],[Data Prevista]],"mm/aaaa"))</f>
        <v>07/2025</v>
      </c>
    </row>
    <row r="257" spans="2:16" x14ac:dyDescent="0.25">
      <c r="B257" s="33">
        <v>14</v>
      </c>
      <c r="C257" s="39" t="str">
        <f>IF(DJornada[[#This Row],[Matricula]]="","",VLOOKUP(DJornada[[#This Row],[Matricula]],Cadastros!$P:$Q,2,0))</f>
        <v>Funcionario 14</v>
      </c>
      <c r="D257" s="22" t="s">
        <v>137</v>
      </c>
      <c r="E257" s="33">
        <v>21</v>
      </c>
      <c r="F257" s="43">
        <v>0.36666666666666697</v>
      </c>
      <c r="G257" s="37">
        <f>IFERROR(IF(DJornada[[#This Row],[Dias Úteis]]="","",DJornada[[#This Row],[Dias Úteis]]*DJornada[[#This Row],[Carga Horária]]*24),"")</f>
        <v>184.80000000000015</v>
      </c>
      <c r="H257" s="33" t="s">
        <v>16</v>
      </c>
      <c r="I257" s="33" t="s">
        <v>102</v>
      </c>
      <c r="J257" s="33" t="s">
        <v>112</v>
      </c>
      <c r="K257" s="33" t="s">
        <v>7</v>
      </c>
      <c r="L257" s="33" t="s">
        <v>78</v>
      </c>
      <c r="M257" s="33" t="s">
        <v>1</v>
      </c>
      <c r="N257" s="77">
        <v>9481.5499999999993</v>
      </c>
      <c r="O257" s="78">
        <f>IF(DJornada[[#This Row],[Salário]]="","",DJornada[[#This Row],[Salário]]/DJornada[[#This Row],[Horas Prevista no Mês]])</f>
        <v>51.307088744588697</v>
      </c>
      <c r="P257" s="37" t="str">
        <f>IF(DJornada[[#This Row],[Data Prevista]]="","",TEXT(DJornada[[#This Row],[Data Prevista]],"mm/aaaa"))</f>
        <v>07/2025</v>
      </c>
    </row>
    <row r="258" spans="2:16" x14ac:dyDescent="0.25">
      <c r="B258" s="33">
        <v>15</v>
      </c>
      <c r="C258" s="39" t="str">
        <f>IF(DJornada[[#This Row],[Matricula]]="","",VLOOKUP(DJornada[[#This Row],[Matricula]],Cadastros!$P:$Q,2,0))</f>
        <v>Funcionario 15</v>
      </c>
      <c r="D258" s="22" t="s">
        <v>137</v>
      </c>
      <c r="E258" s="33">
        <v>21</v>
      </c>
      <c r="F258" s="42">
        <v>0.36666666666666697</v>
      </c>
      <c r="G258" s="37">
        <f>IFERROR(IF(DJornada[[#This Row],[Dias Úteis]]="","",DJornada[[#This Row],[Dias Úteis]]*DJornada[[#This Row],[Carga Horária]]*24),"")</f>
        <v>184.80000000000015</v>
      </c>
      <c r="H258" s="33" t="s">
        <v>18</v>
      </c>
      <c r="I258" s="33" t="s">
        <v>103</v>
      </c>
      <c r="J258" s="33" t="s">
        <v>116</v>
      </c>
      <c r="K258" s="33" t="s">
        <v>8</v>
      </c>
      <c r="L258" s="33" t="s">
        <v>77</v>
      </c>
      <c r="M258" s="33" t="s">
        <v>0</v>
      </c>
      <c r="N258" s="77">
        <v>4555.8500000000004</v>
      </c>
      <c r="O258" s="78">
        <f>IF(DJornada[[#This Row],[Salário]]="","",DJornada[[#This Row],[Salário]]/DJornada[[#This Row],[Horas Prevista no Mês]])</f>
        <v>24.652867965367946</v>
      </c>
      <c r="P258" s="37" t="str">
        <f>IF(DJornada[[#This Row],[Data Prevista]]="","",TEXT(DJornada[[#This Row],[Data Prevista]],"mm/aaaa"))</f>
        <v>07/2025</v>
      </c>
    </row>
    <row r="259" spans="2:16" x14ac:dyDescent="0.25">
      <c r="B259" s="33">
        <v>16</v>
      </c>
      <c r="C259" s="39" t="str">
        <f>IF(DJornada[[#This Row],[Matricula]]="","",VLOOKUP(DJornada[[#This Row],[Matricula]],Cadastros!$P:$Q,2,0))</f>
        <v>Funcionario 16</v>
      </c>
      <c r="D259" s="22" t="s">
        <v>137</v>
      </c>
      <c r="E259" s="33">
        <v>21</v>
      </c>
      <c r="F259" s="43">
        <v>0.36666666666666697</v>
      </c>
      <c r="G259" s="37">
        <f>IFERROR(IF(DJornada[[#This Row],[Dias Úteis]]="","",DJornada[[#This Row],[Dias Úteis]]*DJornada[[#This Row],[Carga Horária]]*24),"")</f>
        <v>184.80000000000015</v>
      </c>
      <c r="H259" s="33" t="s">
        <v>16</v>
      </c>
      <c r="I259" s="33" t="s">
        <v>98</v>
      </c>
      <c r="J259" s="33" t="s">
        <v>112</v>
      </c>
      <c r="K259" s="33" t="s">
        <v>11</v>
      </c>
      <c r="L259" s="33" t="s">
        <v>76</v>
      </c>
      <c r="M259" s="33" t="s">
        <v>143</v>
      </c>
      <c r="N259" s="77">
        <v>6915.5</v>
      </c>
      <c r="O259" s="78">
        <f>IF(DJornada[[#This Row],[Salário]]="","",DJornada[[#This Row],[Salário]]/DJornada[[#This Row],[Horas Prevista no Mês]])</f>
        <v>37.421536796536763</v>
      </c>
      <c r="P259" s="37" t="str">
        <f>IF(DJornada[[#This Row],[Data Prevista]]="","",TEXT(DJornada[[#This Row],[Data Prevista]],"mm/aaaa"))</f>
        <v>07/2025</v>
      </c>
    </row>
    <row r="260" spans="2:16" x14ac:dyDescent="0.25">
      <c r="B260" s="33">
        <v>17</v>
      </c>
      <c r="C260" s="39" t="str">
        <f>IF(DJornada[[#This Row],[Matricula]]="","",VLOOKUP(DJornada[[#This Row],[Matricula]],Cadastros!$P:$Q,2,0))</f>
        <v>Funcionario 17</v>
      </c>
      <c r="D260" s="22" t="s">
        <v>137</v>
      </c>
      <c r="E260" s="33">
        <v>21</v>
      </c>
      <c r="F260" s="42">
        <v>0.36666666666666697</v>
      </c>
      <c r="G260" s="37">
        <f>IFERROR(IF(DJornada[[#This Row],[Dias Úteis]]="","",DJornada[[#This Row],[Dias Úteis]]*DJornada[[#This Row],[Carga Horária]]*24),"")</f>
        <v>184.80000000000015</v>
      </c>
      <c r="H260" s="33" t="s">
        <v>18</v>
      </c>
      <c r="I260" s="33" t="s">
        <v>99</v>
      </c>
      <c r="J260" s="33" t="s">
        <v>122</v>
      </c>
      <c r="K260" s="33" t="s">
        <v>7</v>
      </c>
      <c r="L260" s="33" t="s">
        <v>77</v>
      </c>
      <c r="M260" s="33" t="s">
        <v>1</v>
      </c>
      <c r="N260" s="77">
        <v>9918.7099999999991</v>
      </c>
      <c r="O260" s="78">
        <f>IF(DJornada[[#This Row],[Salário]]="","",DJornada[[#This Row],[Salário]]/DJornada[[#This Row],[Horas Prevista no Mês]])</f>
        <v>53.672673160173112</v>
      </c>
      <c r="P260" s="37" t="str">
        <f>IF(DJornada[[#This Row],[Data Prevista]]="","",TEXT(DJornada[[#This Row],[Data Prevista]],"mm/aaaa"))</f>
        <v>07/2025</v>
      </c>
    </row>
    <row r="261" spans="2:16" x14ac:dyDescent="0.25">
      <c r="B261" s="33">
        <v>18</v>
      </c>
      <c r="C261" s="39" t="str">
        <f>IF(DJornada[[#This Row],[Matricula]]="","",VLOOKUP(DJornada[[#This Row],[Matricula]],Cadastros!$P:$Q,2,0))</f>
        <v>Funcionario 18</v>
      </c>
      <c r="D261" s="22" t="s">
        <v>137</v>
      </c>
      <c r="E261" s="33">
        <v>21</v>
      </c>
      <c r="F261" s="43">
        <v>0.36666666666666697</v>
      </c>
      <c r="G261" s="37">
        <f>IFERROR(IF(DJornada[[#This Row],[Dias Úteis]]="","",DJornada[[#This Row],[Dias Úteis]]*DJornada[[#This Row],[Carga Horária]]*24),"")</f>
        <v>184.80000000000015</v>
      </c>
      <c r="H261" s="33" t="s">
        <v>18</v>
      </c>
      <c r="I261" s="33" t="s">
        <v>101</v>
      </c>
      <c r="J261" s="33" t="s">
        <v>122</v>
      </c>
      <c r="K261" s="33" t="s">
        <v>7</v>
      </c>
      <c r="L261" s="33" t="s">
        <v>77</v>
      </c>
      <c r="M261" s="33" t="s">
        <v>0</v>
      </c>
      <c r="N261" s="77">
        <v>2752.44</v>
      </c>
      <c r="O261" s="78">
        <f>IF(DJornada[[#This Row],[Salário]]="","",DJornada[[#This Row],[Salário]]/DJornada[[#This Row],[Horas Prevista no Mês]])</f>
        <v>14.894155844155833</v>
      </c>
      <c r="P261" s="37" t="str">
        <f>IF(DJornada[[#This Row],[Data Prevista]]="","",TEXT(DJornada[[#This Row],[Data Prevista]],"mm/aaaa"))</f>
        <v>07/2025</v>
      </c>
    </row>
    <row r="262" spans="2:16" x14ac:dyDescent="0.25">
      <c r="B262" s="33">
        <v>19</v>
      </c>
      <c r="C262" s="39" t="str">
        <f>IF(DJornada[[#This Row],[Matricula]]="","",VLOOKUP(DJornada[[#This Row],[Matricula]],Cadastros!$P:$Q,2,0))</f>
        <v>Funcionario 19</v>
      </c>
      <c r="D262" s="22" t="s">
        <v>137</v>
      </c>
      <c r="E262" s="33">
        <v>21</v>
      </c>
      <c r="F262" s="42">
        <v>0.36666666666666697</v>
      </c>
      <c r="G262" s="37">
        <f>IFERROR(IF(DJornada[[#This Row],[Dias Úteis]]="","",DJornada[[#This Row],[Dias Úteis]]*DJornada[[#This Row],[Carga Horária]]*24),"")</f>
        <v>184.80000000000015</v>
      </c>
      <c r="H262" s="33" t="s">
        <v>17</v>
      </c>
      <c r="I262" s="33" t="s">
        <v>109</v>
      </c>
      <c r="J262" s="33" t="s">
        <v>122</v>
      </c>
      <c r="K262" s="33" t="s">
        <v>8</v>
      </c>
      <c r="L262" s="33" t="s">
        <v>77</v>
      </c>
      <c r="M262" s="33" t="s">
        <v>0</v>
      </c>
      <c r="N262" s="77">
        <v>2652.43</v>
      </c>
      <c r="O262" s="78">
        <f>IF(DJornada[[#This Row],[Salário]]="","",DJornada[[#This Row],[Salário]]/DJornada[[#This Row],[Horas Prevista no Mês]])</f>
        <v>14.352976190476177</v>
      </c>
      <c r="P262" s="37" t="str">
        <f>IF(DJornada[[#This Row],[Data Prevista]]="","",TEXT(DJornada[[#This Row],[Data Prevista]],"mm/aaaa"))</f>
        <v>07/2025</v>
      </c>
    </row>
    <row r="263" spans="2:16" x14ac:dyDescent="0.25">
      <c r="B263" s="33">
        <v>20</v>
      </c>
      <c r="C263" s="39" t="str">
        <f>IF(DJornada[[#This Row],[Matricula]]="","",VLOOKUP(DJornada[[#This Row],[Matricula]],Cadastros!$P:$Q,2,0))</f>
        <v>Funcionario 20</v>
      </c>
      <c r="D263" s="22" t="s">
        <v>137</v>
      </c>
      <c r="E263" s="33">
        <v>21</v>
      </c>
      <c r="F263" s="43">
        <v>0.36666666666666697</v>
      </c>
      <c r="G263" s="37">
        <f>IFERROR(IF(DJornada[[#This Row],[Dias Úteis]]="","",DJornada[[#This Row],[Dias Úteis]]*DJornada[[#This Row],[Carga Horária]]*24),"")</f>
        <v>184.80000000000015</v>
      </c>
      <c r="H263" s="33" t="s">
        <v>17</v>
      </c>
      <c r="I263" s="33" t="s">
        <v>96</v>
      </c>
      <c r="J263" s="33" t="s">
        <v>121</v>
      </c>
      <c r="K263" s="33" t="s">
        <v>11</v>
      </c>
      <c r="L263" s="33" t="s">
        <v>77</v>
      </c>
      <c r="M263" s="33" t="s">
        <v>0</v>
      </c>
      <c r="N263" s="77">
        <v>9349.2999999999993</v>
      </c>
      <c r="O263" s="78">
        <f>IF(DJornada[[#This Row],[Salário]]="","",DJornada[[#This Row],[Salário]]/DJornada[[#This Row],[Horas Prevista no Mês]])</f>
        <v>50.59145021645017</v>
      </c>
      <c r="P263" s="37" t="str">
        <f>IF(DJornada[[#This Row],[Data Prevista]]="","",TEXT(DJornada[[#This Row],[Data Prevista]],"mm/aaaa"))</f>
        <v>07/2025</v>
      </c>
    </row>
    <row r="264" spans="2:16" x14ac:dyDescent="0.25">
      <c r="B264" s="33">
        <v>21</v>
      </c>
      <c r="C264" s="39" t="str">
        <f>IF(DJornada[[#This Row],[Matricula]]="","",VLOOKUP(DJornada[[#This Row],[Matricula]],Cadastros!$P:$Q,2,0))</f>
        <v>Funcionario 21</v>
      </c>
      <c r="D264" s="22" t="s">
        <v>137</v>
      </c>
      <c r="E264" s="33">
        <v>21</v>
      </c>
      <c r="F264" s="42">
        <v>0.36666666666666697</v>
      </c>
      <c r="G264" s="37">
        <f>IFERROR(IF(DJornada[[#This Row],[Dias Úteis]]="","",DJornada[[#This Row],[Dias Úteis]]*DJornada[[#This Row],[Carga Horária]]*24),"")</f>
        <v>184.80000000000015</v>
      </c>
      <c r="H264" s="33" t="s">
        <v>17</v>
      </c>
      <c r="I264" s="33" t="s">
        <v>105</v>
      </c>
      <c r="J264" s="33" t="s">
        <v>127</v>
      </c>
      <c r="K264" s="33" t="s">
        <v>8</v>
      </c>
      <c r="L264" s="33" t="s">
        <v>77</v>
      </c>
      <c r="M264" s="33" t="s">
        <v>0</v>
      </c>
      <c r="N264" s="77">
        <v>7674.56</v>
      </c>
      <c r="O264" s="78">
        <f>IF(DJornada[[#This Row],[Salário]]="","",DJornada[[#This Row],[Salário]]/DJornada[[#This Row],[Horas Prevista no Mês]])</f>
        <v>41.529004329004295</v>
      </c>
      <c r="P264" s="37" t="str">
        <f>IF(DJornada[[#This Row],[Data Prevista]]="","",TEXT(DJornada[[#This Row],[Data Prevista]],"mm/aaaa"))</f>
        <v>07/2025</v>
      </c>
    </row>
    <row r="265" spans="2:16" x14ac:dyDescent="0.25">
      <c r="B265" s="33">
        <v>22</v>
      </c>
      <c r="C265" s="39" t="str">
        <f>IF(DJornada[[#This Row],[Matricula]]="","",VLOOKUP(DJornada[[#This Row],[Matricula]],Cadastros!$P:$Q,2,0))</f>
        <v>Funcionario 22</v>
      </c>
      <c r="D265" s="22" t="s">
        <v>137</v>
      </c>
      <c r="E265" s="33">
        <v>21</v>
      </c>
      <c r="F265" s="43">
        <v>0.36666666666666697</v>
      </c>
      <c r="G265" s="37">
        <f>IFERROR(IF(DJornada[[#This Row],[Dias Úteis]]="","",DJornada[[#This Row],[Dias Úteis]]*DJornada[[#This Row],[Carga Horária]]*24),"")</f>
        <v>184.80000000000015</v>
      </c>
      <c r="H265" s="33" t="s">
        <v>16</v>
      </c>
      <c r="I265" s="33" t="s">
        <v>104</v>
      </c>
      <c r="J265" s="33" t="s">
        <v>114</v>
      </c>
      <c r="K265" s="33" t="s">
        <v>7</v>
      </c>
      <c r="L265" s="33" t="s">
        <v>78</v>
      </c>
      <c r="M265" s="33" t="s">
        <v>1</v>
      </c>
      <c r="N265" s="77">
        <v>3880.76</v>
      </c>
      <c r="O265" s="78">
        <f>IF(DJornada[[#This Row],[Salário]]="","",DJornada[[#This Row],[Salário]]/DJornada[[#This Row],[Horas Prevista no Mês]])</f>
        <v>20.999783549783533</v>
      </c>
      <c r="P265" s="37" t="str">
        <f>IF(DJornada[[#This Row],[Data Prevista]]="","",TEXT(DJornada[[#This Row],[Data Prevista]],"mm/aaaa"))</f>
        <v>07/2025</v>
      </c>
    </row>
    <row r="266" spans="2:16" x14ac:dyDescent="0.25">
      <c r="B266" s="33">
        <v>23</v>
      </c>
      <c r="C266" s="39" t="str">
        <f>IF(DJornada[[#This Row],[Matricula]]="","",VLOOKUP(DJornada[[#This Row],[Matricula]],Cadastros!$P:$Q,2,0))</f>
        <v>Funcionario 23</v>
      </c>
      <c r="D266" s="22" t="s">
        <v>137</v>
      </c>
      <c r="E266" s="33">
        <v>21</v>
      </c>
      <c r="F266" s="42">
        <v>0.36666666666666697</v>
      </c>
      <c r="G266" s="37">
        <f>IFERROR(IF(DJornada[[#This Row],[Dias Úteis]]="","",DJornada[[#This Row],[Dias Úteis]]*DJornada[[#This Row],[Carga Horária]]*24),"")</f>
        <v>184.80000000000015</v>
      </c>
      <c r="H266" s="33" t="s">
        <v>18</v>
      </c>
      <c r="I266" s="33" t="s">
        <v>102</v>
      </c>
      <c r="J266" s="33" t="s">
        <v>121</v>
      </c>
      <c r="K266" s="33" t="s">
        <v>8</v>
      </c>
      <c r="L266" s="33" t="s">
        <v>77</v>
      </c>
      <c r="M266" s="33" t="s">
        <v>0</v>
      </c>
      <c r="N266" s="77">
        <v>10722.8</v>
      </c>
      <c r="O266" s="78">
        <f>IF(DJornada[[#This Row],[Salário]]="","",DJornada[[#This Row],[Salário]]/DJornada[[#This Row],[Horas Prevista no Mês]])</f>
        <v>58.023809523809469</v>
      </c>
      <c r="P266" s="37" t="str">
        <f>IF(DJornada[[#This Row],[Data Prevista]]="","",TEXT(DJornada[[#This Row],[Data Prevista]],"mm/aaaa"))</f>
        <v>07/2025</v>
      </c>
    </row>
    <row r="267" spans="2:16" x14ac:dyDescent="0.25">
      <c r="B267" s="33">
        <v>24</v>
      </c>
      <c r="C267" s="39" t="str">
        <f>IF(DJornada[[#This Row],[Matricula]]="","",VLOOKUP(DJornada[[#This Row],[Matricula]],Cadastros!$P:$Q,2,0))</f>
        <v>Funcionario 24</v>
      </c>
      <c r="D267" s="22" t="s">
        <v>137</v>
      </c>
      <c r="E267" s="33">
        <v>21</v>
      </c>
      <c r="F267" s="43">
        <v>0.36666666666666697</v>
      </c>
      <c r="G267" s="37">
        <f>IFERROR(IF(DJornada[[#This Row],[Dias Úteis]]="","",DJornada[[#This Row],[Dias Úteis]]*DJornada[[#This Row],[Carga Horária]]*24),"")</f>
        <v>184.80000000000015</v>
      </c>
      <c r="H267" s="33" t="s">
        <v>17</v>
      </c>
      <c r="I267" s="33" t="s">
        <v>108</v>
      </c>
      <c r="J267" s="33" t="s">
        <v>112</v>
      </c>
      <c r="K267" s="33" t="s">
        <v>10</v>
      </c>
      <c r="L267" s="33" t="s">
        <v>78</v>
      </c>
      <c r="M267" s="33" t="s">
        <v>0</v>
      </c>
      <c r="N267" s="77">
        <v>11581.84</v>
      </c>
      <c r="O267" s="78">
        <f>IF(DJornada[[#This Row],[Salário]]="","",DJornada[[#This Row],[Salário]]/DJornada[[#This Row],[Horas Prevista no Mês]])</f>
        <v>62.672294372294324</v>
      </c>
      <c r="P267" s="37" t="str">
        <f>IF(DJornada[[#This Row],[Data Prevista]]="","",TEXT(DJornada[[#This Row],[Data Prevista]],"mm/aaaa"))</f>
        <v>07/2025</v>
      </c>
    </row>
    <row r="268" spans="2:16" x14ac:dyDescent="0.25">
      <c r="B268" s="33">
        <v>25</v>
      </c>
      <c r="C268" s="39" t="str">
        <f>IF(DJornada[[#This Row],[Matricula]]="","",VLOOKUP(DJornada[[#This Row],[Matricula]],Cadastros!$P:$Q,2,0))</f>
        <v>Funcionario 25</v>
      </c>
      <c r="D268" s="22" t="s">
        <v>137</v>
      </c>
      <c r="E268" s="33">
        <v>21</v>
      </c>
      <c r="F268" s="42">
        <v>0.36666666666666697</v>
      </c>
      <c r="G268" s="37">
        <f>IFERROR(IF(DJornada[[#This Row],[Dias Úteis]]="","",DJornada[[#This Row],[Dias Úteis]]*DJornada[[#This Row],[Carga Horária]]*24),"")</f>
        <v>184.80000000000015</v>
      </c>
      <c r="H268" s="33" t="s">
        <v>17</v>
      </c>
      <c r="I268" s="33" t="s">
        <v>98</v>
      </c>
      <c r="J268" s="33" t="s">
        <v>122</v>
      </c>
      <c r="K268" s="33" t="s">
        <v>11</v>
      </c>
      <c r="L268" s="33" t="s">
        <v>78</v>
      </c>
      <c r="M268" s="33" t="s">
        <v>1</v>
      </c>
      <c r="N268" s="77">
        <v>9479.4599999999991</v>
      </c>
      <c r="O268" s="78">
        <f>IF(DJornada[[#This Row],[Salário]]="","",DJornada[[#This Row],[Salário]]/DJornada[[#This Row],[Horas Prevista no Mês]])</f>
        <v>51.295779220779174</v>
      </c>
      <c r="P268" s="37" t="str">
        <f>IF(DJornada[[#This Row],[Data Prevista]]="","",TEXT(DJornada[[#This Row],[Data Prevista]],"mm/aaaa"))</f>
        <v>07/2025</v>
      </c>
    </row>
    <row r="269" spans="2:16" x14ac:dyDescent="0.25">
      <c r="B269" s="33">
        <v>26</v>
      </c>
      <c r="C269" s="39" t="str">
        <f>IF(DJornada[[#This Row],[Matricula]]="","",VLOOKUP(DJornada[[#This Row],[Matricula]],Cadastros!$P:$Q,2,0))</f>
        <v>Funcionario 26</v>
      </c>
      <c r="D269" s="22" t="s">
        <v>137</v>
      </c>
      <c r="E269" s="33">
        <v>21</v>
      </c>
      <c r="F269" s="43">
        <v>0.36666666666666697</v>
      </c>
      <c r="G269" s="37">
        <f>IFERROR(IF(DJornada[[#This Row],[Dias Úteis]]="","",DJornada[[#This Row],[Dias Úteis]]*DJornada[[#This Row],[Carga Horária]]*24),"")</f>
        <v>184.80000000000015</v>
      </c>
      <c r="H269" s="33" t="s">
        <v>16</v>
      </c>
      <c r="I269" s="33" t="s">
        <v>106</v>
      </c>
      <c r="J269" s="33" t="s">
        <v>124</v>
      </c>
      <c r="K269" s="33" t="s">
        <v>8</v>
      </c>
      <c r="L269" s="33" t="s">
        <v>78</v>
      </c>
      <c r="M269" s="33" t="s">
        <v>1</v>
      </c>
      <c r="N269" s="77">
        <v>4927.6499999999996</v>
      </c>
      <c r="O269" s="78">
        <f>IF(DJornada[[#This Row],[Salário]]="","",DJornada[[#This Row],[Salário]]/DJornada[[#This Row],[Horas Prevista no Mês]])</f>
        <v>26.664772727272702</v>
      </c>
      <c r="P269" s="37" t="str">
        <f>IF(DJornada[[#This Row],[Data Prevista]]="","",TEXT(DJornada[[#This Row],[Data Prevista]],"mm/aaaa"))</f>
        <v>07/2025</v>
      </c>
    </row>
    <row r="270" spans="2:16" x14ac:dyDescent="0.25">
      <c r="B270" s="33">
        <v>27</v>
      </c>
      <c r="C270" s="39" t="str">
        <f>IF(DJornada[[#This Row],[Matricula]]="","",VLOOKUP(DJornada[[#This Row],[Matricula]],Cadastros!$P:$Q,2,0))</f>
        <v>Funcionario 27</v>
      </c>
      <c r="D270" s="22" t="s">
        <v>137</v>
      </c>
      <c r="E270" s="33">
        <v>21</v>
      </c>
      <c r="F270" s="42">
        <v>0.36666666666666697</v>
      </c>
      <c r="G270" s="37">
        <f>IFERROR(IF(DJornada[[#This Row],[Dias Úteis]]="","",DJornada[[#This Row],[Dias Úteis]]*DJornada[[#This Row],[Carga Horária]]*24),"")</f>
        <v>184.80000000000015</v>
      </c>
      <c r="H270" s="33" t="s">
        <v>18</v>
      </c>
      <c r="I270" s="33" t="s">
        <v>105</v>
      </c>
      <c r="J270" s="33" t="s">
        <v>129</v>
      </c>
      <c r="K270" s="33" t="s">
        <v>7</v>
      </c>
      <c r="L270" s="33" t="s">
        <v>77</v>
      </c>
      <c r="M270" s="33" t="s">
        <v>0</v>
      </c>
      <c r="N270" s="77">
        <v>9541.98</v>
      </c>
      <c r="O270" s="78">
        <f>IF(DJornada[[#This Row],[Salário]]="","",DJornada[[#This Row],[Salário]]/DJornada[[#This Row],[Horas Prevista no Mês]])</f>
        <v>51.634090909090865</v>
      </c>
      <c r="P270" s="37" t="str">
        <f>IF(DJornada[[#This Row],[Data Prevista]]="","",TEXT(DJornada[[#This Row],[Data Prevista]],"mm/aaaa"))</f>
        <v>07/2025</v>
      </c>
    </row>
    <row r="271" spans="2:16" x14ac:dyDescent="0.25">
      <c r="B271" s="33">
        <v>28</v>
      </c>
      <c r="C271" s="39" t="str">
        <f>IF(DJornada[[#This Row],[Matricula]]="","",VLOOKUP(DJornada[[#This Row],[Matricula]],Cadastros!$P:$Q,2,0))</f>
        <v>Funcionario 28</v>
      </c>
      <c r="D271" s="22" t="s">
        <v>137</v>
      </c>
      <c r="E271" s="33">
        <v>21</v>
      </c>
      <c r="F271" s="43">
        <v>0.36666666666666697</v>
      </c>
      <c r="G271" s="37">
        <f>IFERROR(IF(DJornada[[#This Row],[Dias Úteis]]="","",DJornada[[#This Row],[Dias Úteis]]*DJornada[[#This Row],[Carga Horária]]*24),"")</f>
        <v>184.80000000000015</v>
      </c>
      <c r="H271" s="33" t="s">
        <v>18</v>
      </c>
      <c r="I271" s="33" t="s">
        <v>100</v>
      </c>
      <c r="J271" s="33" t="s">
        <v>117</v>
      </c>
      <c r="K271" s="33" t="s">
        <v>10</v>
      </c>
      <c r="L271" s="33" t="s">
        <v>76</v>
      </c>
      <c r="M271" s="33" t="s">
        <v>1</v>
      </c>
      <c r="N271" s="77">
        <v>4046.29</v>
      </c>
      <c r="O271" s="78">
        <f>IF(DJornada[[#This Row],[Salário]]="","",DJornada[[#This Row],[Salário]]/DJornada[[#This Row],[Horas Prevista no Mês]])</f>
        <v>21.895508658008641</v>
      </c>
      <c r="P271" s="37" t="str">
        <f>IF(DJornada[[#This Row],[Data Prevista]]="","",TEXT(DJornada[[#This Row],[Data Prevista]],"mm/aaaa"))</f>
        <v>07/2025</v>
      </c>
    </row>
    <row r="272" spans="2:16" x14ac:dyDescent="0.25">
      <c r="B272" s="33">
        <v>29</v>
      </c>
      <c r="C272" s="39" t="str">
        <f>IF(DJornada[[#This Row],[Matricula]]="","",VLOOKUP(DJornada[[#This Row],[Matricula]],Cadastros!$P:$Q,2,0))</f>
        <v>Funcionario 29</v>
      </c>
      <c r="D272" s="22" t="s">
        <v>137</v>
      </c>
      <c r="E272" s="33">
        <v>21</v>
      </c>
      <c r="F272" s="42">
        <v>0.36666666666666697</v>
      </c>
      <c r="G272" s="37">
        <f>IFERROR(IF(DJornada[[#This Row],[Dias Úteis]]="","",DJornada[[#This Row],[Dias Úteis]]*DJornada[[#This Row],[Carga Horária]]*24),"")</f>
        <v>184.80000000000015</v>
      </c>
      <c r="H272" s="33" t="s">
        <v>17</v>
      </c>
      <c r="I272" s="33" t="s">
        <v>110</v>
      </c>
      <c r="J272" s="33" t="s">
        <v>112</v>
      </c>
      <c r="K272" s="33" t="s">
        <v>7</v>
      </c>
      <c r="L272" s="33" t="s">
        <v>77</v>
      </c>
      <c r="M272" s="33" t="s">
        <v>0</v>
      </c>
      <c r="N272" s="77">
        <v>7572.3</v>
      </c>
      <c r="O272" s="78">
        <f>IF(DJornada[[#This Row],[Salário]]="","",DJornada[[#This Row],[Salário]]/DJornada[[#This Row],[Horas Prevista no Mês]])</f>
        <v>40.97564935064932</v>
      </c>
      <c r="P272" s="37" t="str">
        <f>IF(DJornada[[#This Row],[Data Prevista]]="","",TEXT(DJornada[[#This Row],[Data Prevista]],"mm/aaaa"))</f>
        <v>07/2025</v>
      </c>
    </row>
    <row r="273" spans="2:16" x14ac:dyDescent="0.25">
      <c r="B273" s="33">
        <v>30</v>
      </c>
      <c r="C273" s="39" t="str">
        <f>IF(DJornada[[#This Row],[Matricula]]="","",VLOOKUP(DJornada[[#This Row],[Matricula]],Cadastros!$P:$Q,2,0))</f>
        <v>Funcionario 30</v>
      </c>
      <c r="D273" s="22" t="s">
        <v>137</v>
      </c>
      <c r="E273" s="33">
        <v>21</v>
      </c>
      <c r="F273" s="43">
        <v>0.36666666666666697</v>
      </c>
      <c r="G273" s="37">
        <f>IFERROR(IF(DJornada[[#This Row],[Dias Úteis]]="","",DJornada[[#This Row],[Dias Úteis]]*DJornada[[#This Row],[Carga Horária]]*24),"")</f>
        <v>184.80000000000015</v>
      </c>
      <c r="H273" s="33" t="s">
        <v>18</v>
      </c>
      <c r="I273" s="33" t="s">
        <v>109</v>
      </c>
      <c r="J273" s="33" t="s">
        <v>114</v>
      </c>
      <c r="K273" s="33" t="s">
        <v>11</v>
      </c>
      <c r="L273" s="33" t="s">
        <v>76</v>
      </c>
      <c r="M273" s="33" t="s">
        <v>1</v>
      </c>
      <c r="N273" s="77">
        <v>6053.2</v>
      </c>
      <c r="O273" s="78">
        <f>IF(DJornada[[#This Row],[Salário]]="","",DJornada[[#This Row],[Salário]]/DJornada[[#This Row],[Horas Prevista no Mês]])</f>
        <v>32.755411255411225</v>
      </c>
      <c r="P273" s="37" t="str">
        <f>IF(DJornada[[#This Row],[Data Prevista]]="","",TEXT(DJornada[[#This Row],[Data Prevista]],"mm/aaaa"))</f>
        <v>07/2025</v>
      </c>
    </row>
    <row r="274" spans="2:16" x14ac:dyDescent="0.25">
      <c r="B274" s="33">
        <v>31</v>
      </c>
      <c r="C274" s="39" t="str">
        <f>IF(DJornada[[#This Row],[Matricula]]="","",VLOOKUP(DJornada[[#This Row],[Matricula]],Cadastros!$P:$Q,2,0))</f>
        <v>Funcionario 31</v>
      </c>
      <c r="D274" s="22" t="s">
        <v>137</v>
      </c>
      <c r="E274" s="33">
        <v>21</v>
      </c>
      <c r="F274" s="42">
        <v>0.36666666666666697</v>
      </c>
      <c r="G274" s="37">
        <f>IFERROR(IF(DJornada[[#This Row],[Dias Úteis]]="","",DJornada[[#This Row],[Dias Úteis]]*DJornada[[#This Row],[Carga Horária]]*24),"")</f>
        <v>184.80000000000015</v>
      </c>
      <c r="H274" s="33" t="s">
        <v>18</v>
      </c>
      <c r="I274" s="33" t="s">
        <v>109</v>
      </c>
      <c r="J274" s="33" t="s">
        <v>118</v>
      </c>
      <c r="K274" s="33" t="s">
        <v>11</v>
      </c>
      <c r="L274" s="33" t="s">
        <v>77</v>
      </c>
      <c r="M274" s="33" t="s">
        <v>143</v>
      </c>
      <c r="N274" s="77">
        <v>7142.47</v>
      </c>
      <c r="O274" s="78">
        <f>IF(DJornada[[#This Row],[Salário]]="","",DJornada[[#This Row],[Salário]]/DJornada[[#This Row],[Horas Prevista no Mês]])</f>
        <v>38.649729437229404</v>
      </c>
      <c r="P274" s="37" t="str">
        <f>IF(DJornada[[#This Row],[Data Prevista]]="","",TEXT(DJornada[[#This Row],[Data Prevista]],"mm/aaaa"))</f>
        <v>07/2025</v>
      </c>
    </row>
    <row r="275" spans="2:16" x14ac:dyDescent="0.25">
      <c r="B275" s="33">
        <v>32</v>
      </c>
      <c r="C275" s="39" t="str">
        <f>IF(DJornada[[#This Row],[Matricula]]="","",VLOOKUP(DJornada[[#This Row],[Matricula]],Cadastros!$P:$Q,2,0))</f>
        <v>Funcionario 32</v>
      </c>
      <c r="D275" s="22" t="s">
        <v>137</v>
      </c>
      <c r="E275" s="33">
        <v>21</v>
      </c>
      <c r="F275" s="43">
        <v>0.36666666666666697</v>
      </c>
      <c r="G275" s="37">
        <f>IFERROR(IF(DJornada[[#This Row],[Dias Úteis]]="","",DJornada[[#This Row],[Dias Úteis]]*DJornada[[#This Row],[Carga Horária]]*24),"")</f>
        <v>184.80000000000015</v>
      </c>
      <c r="H275" s="33" t="s">
        <v>17</v>
      </c>
      <c r="I275" s="33" t="s">
        <v>104</v>
      </c>
      <c r="J275" s="33" t="s">
        <v>117</v>
      </c>
      <c r="K275" s="33" t="s">
        <v>8</v>
      </c>
      <c r="L275" s="33" t="s">
        <v>77</v>
      </c>
      <c r="M275" s="33" t="s">
        <v>1</v>
      </c>
      <c r="N275" s="77">
        <v>3987.56</v>
      </c>
      <c r="O275" s="78">
        <f>IF(DJornada[[#This Row],[Salário]]="","",DJornada[[#This Row],[Salário]]/DJornada[[#This Row],[Horas Prevista no Mês]])</f>
        <v>21.577705627705608</v>
      </c>
      <c r="P275" s="37" t="str">
        <f>IF(DJornada[[#This Row],[Data Prevista]]="","",TEXT(DJornada[[#This Row],[Data Prevista]],"mm/aaaa"))</f>
        <v>07/2025</v>
      </c>
    </row>
    <row r="276" spans="2:16" x14ac:dyDescent="0.25">
      <c r="B276" s="33">
        <v>33</v>
      </c>
      <c r="C276" s="39" t="str">
        <f>IF(DJornada[[#This Row],[Matricula]]="","",VLOOKUP(DJornada[[#This Row],[Matricula]],Cadastros!$P:$Q,2,0))</f>
        <v>Funcionario 33</v>
      </c>
      <c r="D276" s="22" t="s">
        <v>137</v>
      </c>
      <c r="E276" s="33">
        <v>21</v>
      </c>
      <c r="F276" s="42">
        <v>0.36666666666666697</v>
      </c>
      <c r="G276" s="37">
        <f>IFERROR(IF(DJornada[[#This Row],[Dias Úteis]]="","",DJornada[[#This Row],[Dias Úteis]]*DJornada[[#This Row],[Carga Horária]]*24),"")</f>
        <v>184.80000000000015</v>
      </c>
      <c r="H276" s="33" t="s">
        <v>16</v>
      </c>
      <c r="I276" s="33" t="s">
        <v>109</v>
      </c>
      <c r="J276" s="33" t="s">
        <v>115</v>
      </c>
      <c r="K276" s="33" t="s">
        <v>11</v>
      </c>
      <c r="L276" s="33" t="s">
        <v>78</v>
      </c>
      <c r="M276" s="33" t="s">
        <v>1</v>
      </c>
      <c r="N276" s="77">
        <v>5939.73</v>
      </c>
      <c r="O276" s="78">
        <f>IF(DJornada[[#This Row],[Salário]]="","",DJornada[[#This Row],[Salário]]/DJornada[[#This Row],[Horas Prevista no Mês]])</f>
        <v>32.141396103896078</v>
      </c>
      <c r="P276" s="37" t="str">
        <f>IF(DJornada[[#This Row],[Data Prevista]]="","",TEXT(DJornada[[#This Row],[Data Prevista]],"mm/aaaa"))</f>
        <v>07/2025</v>
      </c>
    </row>
    <row r="277" spans="2:16" x14ac:dyDescent="0.25">
      <c r="B277" s="33">
        <v>34</v>
      </c>
      <c r="C277" s="39" t="str">
        <f>IF(DJornada[[#This Row],[Matricula]]="","",VLOOKUP(DJornada[[#This Row],[Matricula]],Cadastros!$P:$Q,2,0))</f>
        <v>Funcionario 34</v>
      </c>
      <c r="D277" s="22" t="s">
        <v>137</v>
      </c>
      <c r="E277" s="33">
        <v>21</v>
      </c>
      <c r="F277" s="43">
        <v>0.36666666666666697</v>
      </c>
      <c r="G277" s="37">
        <f>IFERROR(IF(DJornada[[#This Row],[Dias Úteis]]="","",DJornada[[#This Row],[Dias Úteis]]*DJornada[[#This Row],[Carga Horária]]*24),"")</f>
        <v>184.80000000000015</v>
      </c>
      <c r="H277" s="33" t="s">
        <v>17</v>
      </c>
      <c r="I277" s="33" t="s">
        <v>110</v>
      </c>
      <c r="J277" s="33" t="s">
        <v>125</v>
      </c>
      <c r="K277" s="33" t="s">
        <v>10</v>
      </c>
      <c r="L277" s="33" t="s">
        <v>76</v>
      </c>
      <c r="M277" s="33" t="s">
        <v>0</v>
      </c>
      <c r="N277" s="77">
        <v>5224.84</v>
      </c>
      <c r="O277" s="78">
        <f>IF(DJornada[[#This Row],[Salário]]="","",DJornada[[#This Row],[Salário]]/DJornada[[#This Row],[Horas Prevista no Mês]])</f>
        <v>28.272943722943701</v>
      </c>
      <c r="P277" s="37" t="str">
        <f>IF(DJornada[[#This Row],[Data Prevista]]="","",TEXT(DJornada[[#This Row],[Data Prevista]],"mm/aaaa"))</f>
        <v>07/2025</v>
      </c>
    </row>
    <row r="278" spans="2:16" x14ac:dyDescent="0.25">
      <c r="B278" s="33">
        <v>35</v>
      </c>
      <c r="C278" s="39" t="str">
        <f>IF(DJornada[[#This Row],[Matricula]]="","",VLOOKUP(DJornada[[#This Row],[Matricula]],Cadastros!$P:$Q,2,0))</f>
        <v>Funcionario 35</v>
      </c>
      <c r="D278" s="22" t="s">
        <v>137</v>
      </c>
      <c r="E278" s="33">
        <v>21</v>
      </c>
      <c r="F278" s="42">
        <v>0.36666666666666697</v>
      </c>
      <c r="G278" s="37">
        <f>IFERROR(IF(DJornada[[#This Row],[Dias Úteis]]="","",DJornada[[#This Row],[Dias Úteis]]*DJornada[[#This Row],[Carga Horária]]*24),"")</f>
        <v>184.80000000000015</v>
      </c>
      <c r="H278" s="33" t="s">
        <v>16</v>
      </c>
      <c r="I278" s="33" t="s">
        <v>102</v>
      </c>
      <c r="J278" s="33" t="s">
        <v>122</v>
      </c>
      <c r="K278" s="33" t="s">
        <v>10</v>
      </c>
      <c r="L278" s="33" t="s">
        <v>76</v>
      </c>
      <c r="M278" s="33" t="s">
        <v>0</v>
      </c>
      <c r="N278" s="77">
        <v>10378.6</v>
      </c>
      <c r="O278" s="78">
        <f>IF(DJornada[[#This Row],[Salário]]="","",DJornada[[#This Row],[Salário]]/DJornada[[#This Row],[Horas Prevista no Mês]])</f>
        <v>56.161255411255368</v>
      </c>
      <c r="P278" s="37" t="str">
        <f>IF(DJornada[[#This Row],[Data Prevista]]="","",TEXT(DJornada[[#This Row],[Data Prevista]],"mm/aaaa"))</f>
        <v>07/2025</v>
      </c>
    </row>
    <row r="279" spans="2:16" x14ac:dyDescent="0.25">
      <c r="B279" s="33">
        <v>36</v>
      </c>
      <c r="C279" s="39" t="str">
        <f>IF(DJornada[[#This Row],[Matricula]]="","",VLOOKUP(DJornada[[#This Row],[Matricula]],Cadastros!$P:$Q,2,0))</f>
        <v>Funcionario 36</v>
      </c>
      <c r="D279" s="22" t="s">
        <v>137</v>
      </c>
      <c r="E279" s="33">
        <v>21</v>
      </c>
      <c r="F279" s="43">
        <v>0.36666666666666697</v>
      </c>
      <c r="G279" s="37">
        <f>IFERROR(IF(DJornada[[#This Row],[Dias Úteis]]="","",DJornada[[#This Row],[Dias Úteis]]*DJornada[[#This Row],[Carga Horária]]*24),"")</f>
        <v>184.80000000000015</v>
      </c>
      <c r="H279" s="33" t="s">
        <v>18</v>
      </c>
      <c r="I279" s="33" t="s">
        <v>98</v>
      </c>
      <c r="J279" s="33" t="s">
        <v>120</v>
      </c>
      <c r="K279" s="33" t="s">
        <v>10</v>
      </c>
      <c r="L279" s="33" t="s">
        <v>78</v>
      </c>
      <c r="M279" s="33" t="s">
        <v>143</v>
      </c>
      <c r="N279" s="77">
        <v>5575.59</v>
      </c>
      <c r="O279" s="78">
        <f>IF(DJornada[[#This Row],[Salário]]="","",DJornada[[#This Row],[Salário]]/DJornada[[#This Row],[Horas Prevista no Mês]])</f>
        <v>30.170941558441534</v>
      </c>
      <c r="P279" s="37" t="str">
        <f>IF(DJornada[[#This Row],[Data Prevista]]="","",TEXT(DJornada[[#This Row],[Data Prevista]],"mm/aaaa"))</f>
        <v>07/2025</v>
      </c>
    </row>
    <row r="280" spans="2:16" x14ac:dyDescent="0.25">
      <c r="B280" s="33">
        <v>37</v>
      </c>
      <c r="C280" s="39" t="str">
        <f>IF(DJornada[[#This Row],[Matricula]]="","",VLOOKUP(DJornada[[#This Row],[Matricula]],Cadastros!$P:$Q,2,0))</f>
        <v>Funcionario 37</v>
      </c>
      <c r="D280" s="22" t="s">
        <v>137</v>
      </c>
      <c r="E280" s="33">
        <v>21</v>
      </c>
      <c r="F280" s="42">
        <v>0.36666666666666697</v>
      </c>
      <c r="G280" s="37">
        <f>IFERROR(IF(DJornada[[#This Row],[Dias Úteis]]="","",DJornada[[#This Row],[Dias Úteis]]*DJornada[[#This Row],[Carga Horária]]*24),"")</f>
        <v>184.80000000000015</v>
      </c>
      <c r="H280" s="33" t="s">
        <v>18</v>
      </c>
      <c r="I280" s="33" t="s">
        <v>105</v>
      </c>
      <c r="J280" s="33" t="s">
        <v>128</v>
      </c>
      <c r="K280" s="33" t="s">
        <v>10</v>
      </c>
      <c r="L280" s="33" t="s">
        <v>78</v>
      </c>
      <c r="M280" s="33" t="s">
        <v>143</v>
      </c>
      <c r="N280" s="77">
        <v>4943.79</v>
      </c>
      <c r="O280" s="78">
        <f>IF(DJornada[[#This Row],[Salário]]="","",DJornada[[#This Row],[Salário]]/DJornada[[#This Row],[Horas Prevista no Mês]])</f>
        <v>26.752110389610369</v>
      </c>
      <c r="P280" s="37" t="str">
        <f>IF(DJornada[[#This Row],[Data Prevista]]="","",TEXT(DJornada[[#This Row],[Data Prevista]],"mm/aaaa"))</f>
        <v>07/2025</v>
      </c>
    </row>
    <row r="281" spans="2:16" x14ac:dyDescent="0.25">
      <c r="B281" s="33">
        <v>38</v>
      </c>
      <c r="C281" s="39" t="str">
        <f>IF(DJornada[[#This Row],[Matricula]]="","",VLOOKUP(DJornada[[#This Row],[Matricula]],Cadastros!$P:$Q,2,0))</f>
        <v>Funcionario 38</v>
      </c>
      <c r="D281" s="22" t="s">
        <v>137</v>
      </c>
      <c r="E281" s="33">
        <v>21</v>
      </c>
      <c r="F281" s="43">
        <v>0.36666666666666697</v>
      </c>
      <c r="G281" s="37">
        <f>IFERROR(IF(DJornada[[#This Row],[Dias Úteis]]="","",DJornada[[#This Row],[Dias Úteis]]*DJornada[[#This Row],[Carga Horária]]*24),"")</f>
        <v>184.80000000000015</v>
      </c>
      <c r="H281" s="33" t="s">
        <v>18</v>
      </c>
      <c r="I281" s="33" t="s">
        <v>110</v>
      </c>
      <c r="J281" s="33" t="s">
        <v>122</v>
      </c>
      <c r="K281" s="33" t="s">
        <v>11</v>
      </c>
      <c r="L281" s="33" t="s">
        <v>77</v>
      </c>
      <c r="M281" s="33" t="s">
        <v>1</v>
      </c>
      <c r="N281" s="77">
        <v>2842.87</v>
      </c>
      <c r="O281" s="78">
        <f>IF(DJornada[[#This Row],[Salário]]="","",DJornada[[#This Row],[Salário]]/DJornada[[#This Row],[Horas Prevista no Mês]])</f>
        <v>15.383495670995657</v>
      </c>
      <c r="P281" s="37" t="str">
        <f>IF(DJornada[[#This Row],[Data Prevista]]="","",TEXT(DJornada[[#This Row],[Data Prevista]],"mm/aaaa"))</f>
        <v>07/2025</v>
      </c>
    </row>
    <row r="282" spans="2:16" x14ac:dyDescent="0.25">
      <c r="B282" s="33">
        <v>39</v>
      </c>
      <c r="C282" s="39" t="str">
        <f>IF(DJornada[[#This Row],[Matricula]]="","",VLOOKUP(DJornada[[#This Row],[Matricula]],Cadastros!$P:$Q,2,0))</f>
        <v>Funcionario 39</v>
      </c>
      <c r="D282" s="22" t="s">
        <v>137</v>
      </c>
      <c r="E282" s="33">
        <v>21</v>
      </c>
      <c r="F282" s="42">
        <v>0.36666666666666697</v>
      </c>
      <c r="G282" s="37">
        <f>IFERROR(IF(DJornada[[#This Row],[Dias Úteis]]="","",DJornada[[#This Row],[Dias Úteis]]*DJornada[[#This Row],[Carga Horária]]*24),"")</f>
        <v>184.80000000000015</v>
      </c>
      <c r="H282" s="33" t="s">
        <v>17</v>
      </c>
      <c r="I282" s="33" t="s">
        <v>103</v>
      </c>
      <c r="J282" s="33" t="s">
        <v>125</v>
      </c>
      <c r="K282" s="33" t="s">
        <v>8</v>
      </c>
      <c r="L282" s="33" t="s">
        <v>78</v>
      </c>
      <c r="M282" s="33" t="s">
        <v>143</v>
      </c>
      <c r="N282" s="77">
        <v>8175.81</v>
      </c>
      <c r="O282" s="78">
        <f>IF(DJornada[[#This Row],[Salário]]="","",DJornada[[#This Row],[Salário]]/DJornada[[#This Row],[Horas Prevista no Mês]])</f>
        <v>44.241396103896072</v>
      </c>
      <c r="P282" s="37" t="str">
        <f>IF(DJornada[[#This Row],[Data Prevista]]="","",TEXT(DJornada[[#This Row],[Data Prevista]],"mm/aaaa"))</f>
        <v>07/2025</v>
      </c>
    </row>
    <row r="283" spans="2:16" x14ac:dyDescent="0.25">
      <c r="B283" s="33">
        <v>40</v>
      </c>
      <c r="C283" s="39" t="str">
        <f>IF(DJornada[[#This Row],[Matricula]]="","",VLOOKUP(DJornada[[#This Row],[Matricula]],Cadastros!$P:$Q,2,0))</f>
        <v>Funcionario 40</v>
      </c>
      <c r="D283" s="22" t="s">
        <v>137</v>
      </c>
      <c r="E283" s="33">
        <v>21</v>
      </c>
      <c r="F283" s="43">
        <v>0.36666666666666697</v>
      </c>
      <c r="G283" s="37">
        <f>IFERROR(IF(DJornada[[#This Row],[Dias Úteis]]="","",DJornada[[#This Row],[Dias Úteis]]*DJornada[[#This Row],[Carga Horária]]*24),"")</f>
        <v>184.80000000000015</v>
      </c>
      <c r="H283" s="33" t="s">
        <v>17</v>
      </c>
      <c r="I283" s="33" t="s">
        <v>97</v>
      </c>
      <c r="J283" s="33" t="s">
        <v>121</v>
      </c>
      <c r="K283" s="33" t="s">
        <v>10</v>
      </c>
      <c r="L283" s="33" t="s">
        <v>77</v>
      </c>
      <c r="M283" s="33" t="s">
        <v>1</v>
      </c>
      <c r="N283" s="77">
        <v>8274.1200000000008</v>
      </c>
      <c r="O283" s="78">
        <f>IF(DJornada[[#This Row],[Salário]]="","",DJornada[[#This Row],[Salário]]/DJornada[[#This Row],[Horas Prevista no Mês]])</f>
        <v>44.773376623376592</v>
      </c>
      <c r="P283" s="37" t="str">
        <f>IF(DJornada[[#This Row],[Data Prevista]]="","",TEXT(DJornada[[#This Row],[Data Prevista]],"mm/aaaa"))</f>
        <v>07/2025</v>
      </c>
    </row>
    <row r="284" spans="2:16" x14ac:dyDescent="0.25">
      <c r="B284" s="33">
        <v>1</v>
      </c>
      <c r="C284" s="39" t="str">
        <f>IF(DJornada[[#This Row],[Matricula]]="","",VLOOKUP(DJornada[[#This Row],[Matricula]],Cadastros!$P:$Q,2,0))</f>
        <v>Funcionario 1</v>
      </c>
      <c r="D284" s="22" t="s">
        <v>138</v>
      </c>
      <c r="E284" s="33">
        <v>21</v>
      </c>
      <c r="F284" s="42">
        <v>0.36666666666666697</v>
      </c>
      <c r="G284" s="37">
        <f>IFERROR(IF(DJornada[[#This Row],[Dias Úteis]]="","",DJornada[[#This Row],[Dias Úteis]]*DJornada[[#This Row],[Carga Horária]]*24),"")</f>
        <v>184.80000000000015</v>
      </c>
      <c r="H284" s="33" t="s">
        <v>16</v>
      </c>
      <c r="I284" s="33" t="s">
        <v>98</v>
      </c>
      <c r="J284" s="33" t="s">
        <v>112</v>
      </c>
      <c r="K284" s="33" t="s">
        <v>10</v>
      </c>
      <c r="L284" s="33" t="s">
        <v>77</v>
      </c>
      <c r="M284" s="33" t="s">
        <v>1</v>
      </c>
      <c r="N284" s="77">
        <v>3105.23</v>
      </c>
      <c r="O284" s="78">
        <f>IF(DJornada[[#This Row],[Salário]]="","",DJornada[[#This Row],[Salário]]/DJornada[[#This Row],[Horas Prevista no Mês]])</f>
        <v>16.803192640692625</v>
      </c>
      <c r="P284" s="37" t="str">
        <f>IF(DJornada[[#This Row],[Data Prevista]]="","",TEXT(DJornada[[#This Row],[Data Prevista]],"mm/aaaa"))</f>
        <v>08/2025</v>
      </c>
    </row>
    <row r="285" spans="2:16" x14ac:dyDescent="0.25">
      <c r="B285" s="33">
        <v>2</v>
      </c>
      <c r="C285" s="39" t="str">
        <f>IF(DJornada[[#This Row],[Matricula]]="","",VLOOKUP(DJornada[[#This Row],[Matricula]],Cadastros!$P:$Q,2,0))</f>
        <v>Funcionario 2</v>
      </c>
      <c r="D285" s="22" t="s">
        <v>138</v>
      </c>
      <c r="E285" s="33">
        <v>21</v>
      </c>
      <c r="F285" s="43">
        <v>0.36666666666666697</v>
      </c>
      <c r="G285" s="37">
        <f>IFERROR(IF(DJornada[[#This Row],[Dias Úteis]]="","",DJornada[[#This Row],[Dias Úteis]]*DJornada[[#This Row],[Carga Horária]]*24),"")</f>
        <v>184.80000000000015</v>
      </c>
      <c r="H285" s="33" t="s">
        <v>16</v>
      </c>
      <c r="I285" s="33" t="s">
        <v>106</v>
      </c>
      <c r="J285" s="33" t="s">
        <v>114</v>
      </c>
      <c r="K285" s="33" t="s">
        <v>10</v>
      </c>
      <c r="L285" s="33" t="s">
        <v>76</v>
      </c>
      <c r="M285" s="33" t="s">
        <v>143</v>
      </c>
      <c r="N285" s="77">
        <v>7543.79</v>
      </c>
      <c r="O285" s="78">
        <f>IF(DJornada[[#This Row],[Salário]]="","",DJornada[[#This Row],[Salário]]/DJornada[[#This Row],[Horas Prevista no Mês]])</f>
        <v>40.821374458874423</v>
      </c>
      <c r="P285" s="37" t="str">
        <f>IF(DJornada[[#This Row],[Data Prevista]]="","",TEXT(DJornada[[#This Row],[Data Prevista]],"mm/aaaa"))</f>
        <v>08/2025</v>
      </c>
    </row>
    <row r="286" spans="2:16" x14ac:dyDescent="0.25">
      <c r="B286" s="33">
        <v>3</v>
      </c>
      <c r="C286" s="39" t="str">
        <f>IF(DJornada[[#This Row],[Matricula]]="","",VLOOKUP(DJornada[[#This Row],[Matricula]],Cadastros!$P:$Q,2,0))</f>
        <v>Funcionario 3</v>
      </c>
      <c r="D286" s="22" t="s">
        <v>138</v>
      </c>
      <c r="E286" s="33">
        <v>21</v>
      </c>
      <c r="F286" s="42">
        <v>0.36666666666666697</v>
      </c>
      <c r="G286" s="37">
        <f>IFERROR(IF(DJornada[[#This Row],[Dias Úteis]]="","",DJornada[[#This Row],[Dias Úteis]]*DJornada[[#This Row],[Carga Horária]]*24),"")</f>
        <v>184.80000000000015</v>
      </c>
      <c r="H286" s="33" t="s">
        <v>16</v>
      </c>
      <c r="I286" s="33" t="s">
        <v>98</v>
      </c>
      <c r="J286" s="33" t="s">
        <v>111</v>
      </c>
      <c r="K286" s="33" t="s">
        <v>8</v>
      </c>
      <c r="L286" s="33" t="s">
        <v>77</v>
      </c>
      <c r="M286" s="33" t="s">
        <v>143</v>
      </c>
      <c r="N286" s="77">
        <v>3431.63</v>
      </c>
      <c r="O286" s="78">
        <f>IF(DJornada[[#This Row],[Salário]]="","",DJornada[[#This Row],[Salário]]/DJornada[[#This Row],[Horas Prevista no Mês]])</f>
        <v>18.569426406926393</v>
      </c>
      <c r="P286" s="37" t="str">
        <f>IF(DJornada[[#This Row],[Data Prevista]]="","",TEXT(DJornada[[#This Row],[Data Prevista]],"mm/aaaa"))</f>
        <v>08/2025</v>
      </c>
    </row>
    <row r="287" spans="2:16" x14ac:dyDescent="0.25">
      <c r="B287" s="33">
        <v>4</v>
      </c>
      <c r="C287" s="39" t="str">
        <f>IF(DJornada[[#This Row],[Matricula]]="","",VLOOKUP(DJornada[[#This Row],[Matricula]],Cadastros!$P:$Q,2,0))</f>
        <v>Funcionario 4</v>
      </c>
      <c r="D287" s="22" t="s">
        <v>138</v>
      </c>
      <c r="E287" s="33">
        <v>21</v>
      </c>
      <c r="F287" s="43">
        <v>0.36666666666666697</v>
      </c>
      <c r="G287" s="37">
        <f>IFERROR(IF(DJornada[[#This Row],[Dias Úteis]]="","",DJornada[[#This Row],[Dias Úteis]]*DJornada[[#This Row],[Carga Horária]]*24),"")</f>
        <v>184.80000000000015</v>
      </c>
      <c r="H287" s="33" t="s">
        <v>18</v>
      </c>
      <c r="I287" s="33" t="s">
        <v>99</v>
      </c>
      <c r="J287" s="33" t="s">
        <v>112</v>
      </c>
      <c r="K287" s="33" t="s">
        <v>10</v>
      </c>
      <c r="L287" s="33" t="s">
        <v>78</v>
      </c>
      <c r="M287" s="33" t="s">
        <v>143</v>
      </c>
      <c r="N287" s="77">
        <v>10747.95</v>
      </c>
      <c r="O287" s="78">
        <f>IF(DJornada[[#This Row],[Salário]]="","",DJornada[[#This Row],[Salário]]/DJornada[[#This Row],[Horas Prevista no Mês]])</f>
        <v>58.159902597402557</v>
      </c>
      <c r="P287" s="37" t="str">
        <f>IF(DJornada[[#This Row],[Data Prevista]]="","",TEXT(DJornada[[#This Row],[Data Prevista]],"mm/aaaa"))</f>
        <v>08/2025</v>
      </c>
    </row>
    <row r="288" spans="2:16" x14ac:dyDescent="0.25">
      <c r="B288" s="33">
        <v>5</v>
      </c>
      <c r="C288" s="39" t="str">
        <f>IF(DJornada[[#This Row],[Matricula]]="","",VLOOKUP(DJornada[[#This Row],[Matricula]],Cadastros!$P:$Q,2,0))</f>
        <v>Funcionario 5</v>
      </c>
      <c r="D288" s="22" t="s">
        <v>138</v>
      </c>
      <c r="E288" s="33">
        <v>21</v>
      </c>
      <c r="F288" s="42">
        <v>0.36666666666666697</v>
      </c>
      <c r="G288" s="37">
        <f>IFERROR(IF(DJornada[[#This Row],[Dias Úteis]]="","",DJornada[[#This Row],[Dias Úteis]]*DJornada[[#This Row],[Carga Horária]]*24),"")</f>
        <v>184.80000000000015</v>
      </c>
      <c r="H288" s="33" t="s">
        <v>16</v>
      </c>
      <c r="I288" s="33" t="s">
        <v>108</v>
      </c>
      <c r="J288" s="33" t="s">
        <v>115</v>
      </c>
      <c r="K288" s="33" t="s">
        <v>9</v>
      </c>
      <c r="L288" s="33" t="s">
        <v>76</v>
      </c>
      <c r="M288" s="33" t="s">
        <v>143</v>
      </c>
      <c r="N288" s="77">
        <v>3889.12</v>
      </c>
      <c r="O288" s="78">
        <f>IF(DJornada[[#This Row],[Salário]]="","",DJornada[[#This Row],[Salário]]/DJornada[[#This Row],[Horas Prevista no Mês]])</f>
        <v>21.045021645021627</v>
      </c>
      <c r="P288" s="37" t="str">
        <f>IF(DJornada[[#This Row],[Data Prevista]]="","",TEXT(DJornada[[#This Row],[Data Prevista]],"mm/aaaa"))</f>
        <v>08/2025</v>
      </c>
    </row>
    <row r="289" spans="2:16" x14ac:dyDescent="0.25">
      <c r="B289" s="33">
        <v>6</v>
      </c>
      <c r="C289" s="39" t="str">
        <f>IF(DJornada[[#This Row],[Matricula]]="","",VLOOKUP(DJornada[[#This Row],[Matricula]],Cadastros!$P:$Q,2,0))</f>
        <v>Funcionario 6</v>
      </c>
      <c r="D289" s="22" t="s">
        <v>138</v>
      </c>
      <c r="E289" s="33">
        <v>21</v>
      </c>
      <c r="F289" s="43">
        <v>0.36666666666666697</v>
      </c>
      <c r="G289" s="37">
        <f>IFERROR(IF(DJornada[[#This Row],[Dias Úteis]]="","",DJornada[[#This Row],[Dias Úteis]]*DJornada[[#This Row],[Carga Horária]]*24),"")</f>
        <v>184.80000000000015</v>
      </c>
      <c r="H289" s="33" t="s">
        <v>18</v>
      </c>
      <c r="I289" s="33" t="s">
        <v>107</v>
      </c>
      <c r="J289" s="33" t="s">
        <v>128</v>
      </c>
      <c r="K289" s="33" t="s">
        <v>7</v>
      </c>
      <c r="L289" s="33" t="s">
        <v>78</v>
      </c>
      <c r="M289" s="33" t="s">
        <v>143</v>
      </c>
      <c r="N289" s="77">
        <v>6941.94</v>
      </c>
      <c r="O289" s="78">
        <f>IF(DJornada[[#This Row],[Salário]]="","",DJornada[[#This Row],[Salário]]/DJornada[[#This Row],[Horas Prevista no Mês]])</f>
        <v>37.564610389610358</v>
      </c>
      <c r="P289" s="37" t="str">
        <f>IF(DJornada[[#This Row],[Data Prevista]]="","",TEXT(DJornada[[#This Row],[Data Prevista]],"mm/aaaa"))</f>
        <v>08/2025</v>
      </c>
    </row>
    <row r="290" spans="2:16" x14ac:dyDescent="0.25">
      <c r="B290" s="33">
        <v>7</v>
      </c>
      <c r="C290" s="39" t="str">
        <f>IF(DJornada[[#This Row],[Matricula]]="","",VLOOKUP(DJornada[[#This Row],[Matricula]],Cadastros!$P:$Q,2,0))</f>
        <v>Funcionario 7</v>
      </c>
      <c r="D290" s="22" t="s">
        <v>138</v>
      </c>
      <c r="E290" s="33">
        <v>21</v>
      </c>
      <c r="F290" s="42">
        <v>0.36666666666666697</v>
      </c>
      <c r="G290" s="37">
        <f>IFERROR(IF(DJornada[[#This Row],[Dias Úteis]]="","",DJornada[[#This Row],[Dias Úteis]]*DJornada[[#This Row],[Carga Horária]]*24),"")</f>
        <v>184.80000000000015</v>
      </c>
      <c r="H290" s="33" t="s">
        <v>16</v>
      </c>
      <c r="I290" s="33" t="s">
        <v>99</v>
      </c>
      <c r="J290" s="33" t="s">
        <v>121</v>
      </c>
      <c r="K290" s="33" t="s">
        <v>7</v>
      </c>
      <c r="L290" s="33" t="s">
        <v>76</v>
      </c>
      <c r="M290" s="33" t="s">
        <v>1</v>
      </c>
      <c r="N290" s="77">
        <v>11741.18</v>
      </c>
      <c r="O290" s="78">
        <f>IF(DJornada[[#This Row],[Salário]]="","",DJornada[[#This Row],[Salário]]/DJornada[[#This Row],[Horas Prevista no Mês]])</f>
        <v>63.534523809523762</v>
      </c>
      <c r="P290" s="37" t="str">
        <f>IF(DJornada[[#This Row],[Data Prevista]]="","",TEXT(DJornada[[#This Row],[Data Prevista]],"mm/aaaa"))</f>
        <v>08/2025</v>
      </c>
    </row>
    <row r="291" spans="2:16" x14ac:dyDescent="0.25">
      <c r="B291" s="33">
        <v>8</v>
      </c>
      <c r="C291" s="39" t="str">
        <f>IF(DJornada[[#This Row],[Matricula]]="","",VLOOKUP(DJornada[[#This Row],[Matricula]],Cadastros!$P:$Q,2,0))</f>
        <v>Funcionario 8</v>
      </c>
      <c r="D291" s="22" t="s">
        <v>138</v>
      </c>
      <c r="E291" s="33">
        <v>21</v>
      </c>
      <c r="F291" s="43">
        <v>0.36666666666666697</v>
      </c>
      <c r="G291" s="37">
        <f>IFERROR(IF(DJornada[[#This Row],[Dias Úteis]]="","",DJornada[[#This Row],[Dias Úteis]]*DJornada[[#This Row],[Carga Horária]]*24),"")</f>
        <v>184.80000000000015</v>
      </c>
      <c r="H291" s="33" t="s">
        <v>16</v>
      </c>
      <c r="I291" s="33" t="s">
        <v>109</v>
      </c>
      <c r="J291" s="33" t="s">
        <v>126</v>
      </c>
      <c r="K291" s="33" t="s">
        <v>11</v>
      </c>
      <c r="L291" s="33" t="s">
        <v>78</v>
      </c>
      <c r="M291" s="33" t="s">
        <v>143</v>
      </c>
      <c r="N291" s="77">
        <v>10529.28</v>
      </c>
      <c r="O291" s="78">
        <f>IF(DJornada[[#This Row],[Salário]]="","",DJornada[[#This Row],[Salário]]/DJornada[[#This Row],[Horas Prevista no Mês]])</f>
        <v>56.97662337662333</v>
      </c>
      <c r="P291" s="37" t="str">
        <f>IF(DJornada[[#This Row],[Data Prevista]]="","",TEXT(DJornada[[#This Row],[Data Prevista]],"mm/aaaa"))</f>
        <v>08/2025</v>
      </c>
    </row>
    <row r="292" spans="2:16" x14ac:dyDescent="0.25">
      <c r="B292" s="33">
        <v>9</v>
      </c>
      <c r="C292" s="39" t="str">
        <f>IF(DJornada[[#This Row],[Matricula]]="","",VLOOKUP(DJornada[[#This Row],[Matricula]],Cadastros!$P:$Q,2,0))</f>
        <v>Funcionario 9</v>
      </c>
      <c r="D292" s="22" t="s">
        <v>138</v>
      </c>
      <c r="E292" s="33">
        <v>21</v>
      </c>
      <c r="F292" s="42">
        <v>0.36666666666666697</v>
      </c>
      <c r="G292" s="37">
        <f>IFERROR(IF(DJornada[[#This Row],[Dias Úteis]]="","",DJornada[[#This Row],[Dias Úteis]]*DJornada[[#This Row],[Carga Horária]]*24),"")</f>
        <v>184.80000000000015</v>
      </c>
      <c r="H292" s="33" t="s">
        <v>16</v>
      </c>
      <c r="I292" s="33" t="s">
        <v>100</v>
      </c>
      <c r="J292" s="33" t="s">
        <v>120</v>
      </c>
      <c r="K292" s="33" t="s">
        <v>8</v>
      </c>
      <c r="L292" s="33" t="s">
        <v>78</v>
      </c>
      <c r="M292" s="33" t="s">
        <v>0</v>
      </c>
      <c r="N292" s="77">
        <v>6375.12</v>
      </c>
      <c r="O292" s="78">
        <f>IF(DJornada[[#This Row],[Salário]]="","",DJornada[[#This Row],[Salário]]/DJornada[[#This Row],[Horas Prevista no Mês]])</f>
        <v>34.497402597402569</v>
      </c>
      <c r="P292" s="37" t="str">
        <f>IF(DJornada[[#This Row],[Data Prevista]]="","",TEXT(DJornada[[#This Row],[Data Prevista]],"mm/aaaa"))</f>
        <v>08/2025</v>
      </c>
    </row>
    <row r="293" spans="2:16" x14ac:dyDescent="0.25">
      <c r="B293" s="33">
        <v>10</v>
      </c>
      <c r="C293" s="39" t="str">
        <f>IF(DJornada[[#This Row],[Matricula]]="","",VLOOKUP(DJornada[[#This Row],[Matricula]],Cadastros!$P:$Q,2,0))</f>
        <v>Funcionario 10</v>
      </c>
      <c r="D293" s="22" t="s">
        <v>138</v>
      </c>
      <c r="E293" s="33">
        <v>21</v>
      </c>
      <c r="F293" s="43">
        <v>0.36666666666666697</v>
      </c>
      <c r="G293" s="37">
        <f>IFERROR(IF(DJornada[[#This Row],[Dias Úteis]]="","",DJornada[[#This Row],[Dias Úteis]]*DJornada[[#This Row],[Carga Horária]]*24),"")</f>
        <v>184.80000000000015</v>
      </c>
      <c r="H293" s="33" t="s">
        <v>17</v>
      </c>
      <c r="I293" s="33" t="s">
        <v>98</v>
      </c>
      <c r="J293" s="33" t="s">
        <v>126</v>
      </c>
      <c r="K293" s="33" t="s">
        <v>9</v>
      </c>
      <c r="L293" s="33" t="s">
        <v>76</v>
      </c>
      <c r="M293" s="33" t="s">
        <v>1</v>
      </c>
      <c r="N293" s="77">
        <v>2944.52</v>
      </c>
      <c r="O293" s="78">
        <f>IF(DJornada[[#This Row],[Salário]]="","",DJornada[[#This Row],[Salário]]/DJornada[[#This Row],[Horas Prevista no Mês]])</f>
        <v>15.93354978354977</v>
      </c>
      <c r="P293" s="37" t="str">
        <f>IF(DJornada[[#This Row],[Data Prevista]]="","",TEXT(DJornada[[#This Row],[Data Prevista]],"mm/aaaa"))</f>
        <v>08/2025</v>
      </c>
    </row>
    <row r="294" spans="2:16" x14ac:dyDescent="0.25">
      <c r="B294" s="33">
        <v>11</v>
      </c>
      <c r="C294" s="39" t="str">
        <f>IF(DJornada[[#This Row],[Matricula]]="","",VLOOKUP(DJornada[[#This Row],[Matricula]],Cadastros!$P:$Q,2,0))</f>
        <v>Funcionario 11</v>
      </c>
      <c r="D294" s="22" t="s">
        <v>138</v>
      </c>
      <c r="E294" s="33">
        <v>21</v>
      </c>
      <c r="F294" s="42">
        <v>0.36666666666666697</v>
      </c>
      <c r="G294" s="37">
        <f>IFERROR(IF(DJornada[[#This Row],[Dias Úteis]]="","",DJornada[[#This Row],[Dias Úteis]]*DJornada[[#This Row],[Carga Horária]]*24),"")</f>
        <v>184.80000000000015</v>
      </c>
      <c r="H294" s="33" t="s">
        <v>18</v>
      </c>
      <c r="I294" s="33" t="s">
        <v>97</v>
      </c>
      <c r="J294" s="33" t="s">
        <v>115</v>
      </c>
      <c r="K294" s="33" t="s">
        <v>11</v>
      </c>
      <c r="L294" s="33" t="s">
        <v>77</v>
      </c>
      <c r="M294" s="33" t="s">
        <v>0</v>
      </c>
      <c r="N294" s="77">
        <v>3546.02</v>
      </c>
      <c r="O294" s="78">
        <f>IF(DJornada[[#This Row],[Salário]]="","",DJornada[[#This Row],[Salário]]/DJornada[[#This Row],[Horas Prevista no Mês]])</f>
        <v>19.188419913419896</v>
      </c>
      <c r="P294" s="37" t="str">
        <f>IF(DJornada[[#This Row],[Data Prevista]]="","",TEXT(DJornada[[#This Row],[Data Prevista]],"mm/aaaa"))</f>
        <v>08/2025</v>
      </c>
    </row>
    <row r="295" spans="2:16" x14ac:dyDescent="0.25">
      <c r="B295" s="33">
        <v>12</v>
      </c>
      <c r="C295" s="39" t="str">
        <f>IF(DJornada[[#This Row],[Matricula]]="","",VLOOKUP(DJornada[[#This Row],[Matricula]],Cadastros!$P:$Q,2,0))</f>
        <v>Funcionario 12</v>
      </c>
      <c r="D295" s="22" t="s">
        <v>138</v>
      </c>
      <c r="E295" s="33">
        <v>21</v>
      </c>
      <c r="F295" s="43">
        <v>0.36666666666666697</v>
      </c>
      <c r="G295" s="37">
        <f>IFERROR(IF(DJornada[[#This Row],[Dias Úteis]]="","",DJornada[[#This Row],[Dias Úteis]]*DJornada[[#This Row],[Carga Horária]]*24),"")</f>
        <v>184.80000000000015</v>
      </c>
      <c r="H295" s="33" t="s">
        <v>17</v>
      </c>
      <c r="I295" s="33" t="s">
        <v>98</v>
      </c>
      <c r="J295" s="33" t="s">
        <v>112</v>
      </c>
      <c r="K295" s="33" t="s">
        <v>10</v>
      </c>
      <c r="L295" s="33" t="s">
        <v>78</v>
      </c>
      <c r="M295" s="33" t="s">
        <v>143</v>
      </c>
      <c r="N295" s="77">
        <v>2593.65</v>
      </c>
      <c r="O295" s="78">
        <f>IF(DJornada[[#This Row],[Salário]]="","",DJornada[[#This Row],[Salário]]/DJornada[[#This Row],[Horas Prevista no Mês]])</f>
        <v>14.034902597402587</v>
      </c>
      <c r="P295" s="37" t="str">
        <f>IF(DJornada[[#This Row],[Data Prevista]]="","",TEXT(DJornada[[#This Row],[Data Prevista]],"mm/aaaa"))</f>
        <v>08/2025</v>
      </c>
    </row>
    <row r="296" spans="2:16" x14ac:dyDescent="0.25">
      <c r="B296" s="33">
        <v>13</v>
      </c>
      <c r="C296" s="39" t="str">
        <f>IF(DJornada[[#This Row],[Matricula]]="","",VLOOKUP(DJornada[[#This Row],[Matricula]],Cadastros!$P:$Q,2,0))</f>
        <v>Funcionario 13</v>
      </c>
      <c r="D296" s="22" t="s">
        <v>138</v>
      </c>
      <c r="E296" s="33">
        <v>21</v>
      </c>
      <c r="F296" s="42">
        <v>0.36666666666666697</v>
      </c>
      <c r="G296" s="37">
        <f>IFERROR(IF(DJornada[[#This Row],[Dias Úteis]]="","",DJornada[[#This Row],[Dias Úteis]]*DJornada[[#This Row],[Carga Horária]]*24),"")</f>
        <v>184.80000000000015</v>
      </c>
      <c r="H296" s="33" t="s">
        <v>16</v>
      </c>
      <c r="I296" s="33" t="s">
        <v>100</v>
      </c>
      <c r="J296" s="33" t="s">
        <v>119</v>
      </c>
      <c r="K296" s="33" t="s">
        <v>10</v>
      </c>
      <c r="L296" s="33" t="s">
        <v>76</v>
      </c>
      <c r="M296" s="33" t="s">
        <v>1</v>
      </c>
      <c r="N296" s="77">
        <v>6708.72</v>
      </c>
      <c r="O296" s="78">
        <f>IF(DJornada[[#This Row],[Salário]]="","",DJornada[[#This Row],[Salário]]/DJornada[[#This Row],[Horas Prevista no Mês]])</f>
        <v>36.302597402597371</v>
      </c>
      <c r="P296" s="37" t="str">
        <f>IF(DJornada[[#This Row],[Data Prevista]]="","",TEXT(DJornada[[#This Row],[Data Prevista]],"mm/aaaa"))</f>
        <v>08/2025</v>
      </c>
    </row>
    <row r="297" spans="2:16" x14ac:dyDescent="0.25">
      <c r="B297" s="33">
        <v>14</v>
      </c>
      <c r="C297" s="39" t="str">
        <f>IF(DJornada[[#This Row],[Matricula]]="","",VLOOKUP(DJornada[[#This Row],[Matricula]],Cadastros!$P:$Q,2,0))</f>
        <v>Funcionario 14</v>
      </c>
      <c r="D297" s="22" t="s">
        <v>138</v>
      </c>
      <c r="E297" s="33">
        <v>21</v>
      </c>
      <c r="F297" s="43">
        <v>0.36666666666666697</v>
      </c>
      <c r="G297" s="37">
        <f>IFERROR(IF(DJornada[[#This Row],[Dias Úteis]]="","",DJornada[[#This Row],[Dias Úteis]]*DJornada[[#This Row],[Carga Horária]]*24),"")</f>
        <v>184.80000000000015</v>
      </c>
      <c r="H297" s="33" t="s">
        <v>16</v>
      </c>
      <c r="I297" s="33" t="s">
        <v>105</v>
      </c>
      <c r="J297" s="33" t="s">
        <v>128</v>
      </c>
      <c r="K297" s="33" t="s">
        <v>9</v>
      </c>
      <c r="L297" s="33" t="s">
        <v>76</v>
      </c>
      <c r="M297" s="33" t="s">
        <v>0</v>
      </c>
      <c r="N297" s="77">
        <v>9485.8700000000008</v>
      </c>
      <c r="O297" s="78">
        <f>IF(DJornada[[#This Row],[Salário]]="","",DJornada[[#This Row],[Salário]]/DJornada[[#This Row],[Horas Prevista no Mês]])</f>
        <v>51.330465367965331</v>
      </c>
      <c r="P297" s="37" t="str">
        <f>IF(DJornada[[#This Row],[Data Prevista]]="","",TEXT(DJornada[[#This Row],[Data Prevista]],"mm/aaaa"))</f>
        <v>08/2025</v>
      </c>
    </row>
    <row r="298" spans="2:16" x14ac:dyDescent="0.25">
      <c r="B298" s="33">
        <v>15</v>
      </c>
      <c r="C298" s="39" t="str">
        <f>IF(DJornada[[#This Row],[Matricula]]="","",VLOOKUP(DJornada[[#This Row],[Matricula]],Cadastros!$P:$Q,2,0))</f>
        <v>Funcionario 15</v>
      </c>
      <c r="D298" s="22" t="s">
        <v>138</v>
      </c>
      <c r="E298" s="33">
        <v>21</v>
      </c>
      <c r="F298" s="42">
        <v>0.36666666666666697</v>
      </c>
      <c r="G298" s="37">
        <f>IFERROR(IF(DJornada[[#This Row],[Dias Úteis]]="","",DJornada[[#This Row],[Dias Úteis]]*DJornada[[#This Row],[Carga Horária]]*24),"")</f>
        <v>184.80000000000015</v>
      </c>
      <c r="H298" s="33" t="s">
        <v>18</v>
      </c>
      <c r="I298" s="33" t="s">
        <v>109</v>
      </c>
      <c r="J298" s="33" t="s">
        <v>113</v>
      </c>
      <c r="K298" s="33" t="s">
        <v>8</v>
      </c>
      <c r="L298" s="33" t="s">
        <v>77</v>
      </c>
      <c r="M298" s="33" t="s">
        <v>0</v>
      </c>
      <c r="N298" s="77">
        <v>6103.09</v>
      </c>
      <c r="O298" s="78">
        <f>IF(DJornada[[#This Row],[Salário]]="","",DJornada[[#This Row],[Salário]]/DJornada[[#This Row],[Horas Prevista no Mês]])</f>
        <v>33.025378787878758</v>
      </c>
      <c r="P298" s="37" t="str">
        <f>IF(DJornada[[#This Row],[Data Prevista]]="","",TEXT(DJornada[[#This Row],[Data Prevista]],"mm/aaaa"))</f>
        <v>08/2025</v>
      </c>
    </row>
    <row r="299" spans="2:16" x14ac:dyDescent="0.25">
      <c r="B299" s="33">
        <v>16</v>
      </c>
      <c r="C299" s="39" t="str">
        <f>IF(DJornada[[#This Row],[Matricula]]="","",VLOOKUP(DJornada[[#This Row],[Matricula]],Cadastros!$P:$Q,2,0))</f>
        <v>Funcionario 16</v>
      </c>
      <c r="D299" s="22" t="s">
        <v>138</v>
      </c>
      <c r="E299" s="33">
        <v>21</v>
      </c>
      <c r="F299" s="43">
        <v>0.36666666666666697</v>
      </c>
      <c r="G299" s="37">
        <f>IFERROR(IF(DJornada[[#This Row],[Dias Úteis]]="","",DJornada[[#This Row],[Dias Úteis]]*DJornada[[#This Row],[Carga Horária]]*24),"")</f>
        <v>184.80000000000015</v>
      </c>
      <c r="H299" s="33" t="s">
        <v>17</v>
      </c>
      <c r="I299" s="33" t="s">
        <v>98</v>
      </c>
      <c r="J299" s="33" t="s">
        <v>118</v>
      </c>
      <c r="K299" s="33" t="s">
        <v>10</v>
      </c>
      <c r="L299" s="33" t="s">
        <v>76</v>
      </c>
      <c r="M299" s="33" t="s">
        <v>0</v>
      </c>
      <c r="N299" s="77">
        <v>10633.04</v>
      </c>
      <c r="O299" s="78">
        <f>IF(DJornada[[#This Row],[Salário]]="","",DJornada[[#This Row],[Salário]]/DJornada[[#This Row],[Horas Prevista no Mês]])</f>
        <v>57.538095238095195</v>
      </c>
      <c r="P299" s="37" t="str">
        <f>IF(DJornada[[#This Row],[Data Prevista]]="","",TEXT(DJornada[[#This Row],[Data Prevista]],"mm/aaaa"))</f>
        <v>08/2025</v>
      </c>
    </row>
    <row r="300" spans="2:16" x14ac:dyDescent="0.25">
      <c r="B300" s="33">
        <v>17</v>
      </c>
      <c r="C300" s="39" t="str">
        <f>IF(DJornada[[#This Row],[Matricula]]="","",VLOOKUP(DJornada[[#This Row],[Matricula]],Cadastros!$P:$Q,2,0))</f>
        <v>Funcionario 17</v>
      </c>
      <c r="D300" s="22" t="s">
        <v>138</v>
      </c>
      <c r="E300" s="33">
        <v>21</v>
      </c>
      <c r="F300" s="42">
        <v>0.36666666666666697</v>
      </c>
      <c r="G300" s="37">
        <f>IFERROR(IF(DJornada[[#This Row],[Dias Úteis]]="","",DJornada[[#This Row],[Dias Úteis]]*DJornada[[#This Row],[Carga Horária]]*24),"")</f>
        <v>184.80000000000015</v>
      </c>
      <c r="H300" s="33" t="s">
        <v>18</v>
      </c>
      <c r="I300" s="33" t="s">
        <v>103</v>
      </c>
      <c r="J300" s="33" t="s">
        <v>113</v>
      </c>
      <c r="K300" s="33" t="s">
        <v>8</v>
      </c>
      <c r="L300" s="33" t="s">
        <v>76</v>
      </c>
      <c r="M300" s="33" t="s">
        <v>143</v>
      </c>
      <c r="N300" s="77">
        <v>3531.75</v>
      </c>
      <c r="O300" s="78">
        <f>IF(DJornada[[#This Row],[Salário]]="","",DJornada[[#This Row],[Salário]]/DJornada[[#This Row],[Horas Prevista no Mês]])</f>
        <v>19.111201298701282</v>
      </c>
      <c r="P300" s="37" t="str">
        <f>IF(DJornada[[#This Row],[Data Prevista]]="","",TEXT(DJornada[[#This Row],[Data Prevista]],"mm/aaaa"))</f>
        <v>08/2025</v>
      </c>
    </row>
    <row r="301" spans="2:16" x14ac:dyDescent="0.25">
      <c r="B301" s="33">
        <v>18</v>
      </c>
      <c r="C301" s="39" t="str">
        <f>IF(DJornada[[#This Row],[Matricula]]="","",VLOOKUP(DJornada[[#This Row],[Matricula]],Cadastros!$P:$Q,2,0))</f>
        <v>Funcionario 18</v>
      </c>
      <c r="D301" s="22" t="s">
        <v>138</v>
      </c>
      <c r="E301" s="33">
        <v>21</v>
      </c>
      <c r="F301" s="43">
        <v>0.36666666666666697</v>
      </c>
      <c r="G301" s="37">
        <f>IFERROR(IF(DJornada[[#This Row],[Dias Úteis]]="","",DJornada[[#This Row],[Dias Úteis]]*DJornada[[#This Row],[Carga Horária]]*24),"")</f>
        <v>184.80000000000015</v>
      </c>
      <c r="H301" s="33" t="s">
        <v>18</v>
      </c>
      <c r="I301" s="33" t="s">
        <v>105</v>
      </c>
      <c r="J301" s="33" t="s">
        <v>115</v>
      </c>
      <c r="K301" s="33" t="s">
        <v>9</v>
      </c>
      <c r="L301" s="33" t="s">
        <v>76</v>
      </c>
      <c r="M301" s="33" t="s">
        <v>143</v>
      </c>
      <c r="N301" s="77">
        <v>4783.1899999999996</v>
      </c>
      <c r="O301" s="78">
        <f>IF(DJornada[[#This Row],[Salário]]="","",DJornada[[#This Row],[Salário]]/DJornada[[#This Row],[Horas Prevista no Mês]])</f>
        <v>25.883062770562749</v>
      </c>
      <c r="P301" s="37" t="str">
        <f>IF(DJornada[[#This Row],[Data Prevista]]="","",TEXT(DJornada[[#This Row],[Data Prevista]],"mm/aaaa"))</f>
        <v>08/2025</v>
      </c>
    </row>
    <row r="302" spans="2:16" x14ac:dyDescent="0.25">
      <c r="B302" s="33">
        <v>19</v>
      </c>
      <c r="C302" s="39" t="str">
        <f>IF(DJornada[[#This Row],[Matricula]]="","",VLOOKUP(DJornada[[#This Row],[Matricula]],Cadastros!$P:$Q,2,0))</f>
        <v>Funcionario 19</v>
      </c>
      <c r="D302" s="22" t="s">
        <v>138</v>
      </c>
      <c r="E302" s="33">
        <v>21</v>
      </c>
      <c r="F302" s="42">
        <v>0.36666666666666697</v>
      </c>
      <c r="G302" s="37">
        <f>IFERROR(IF(DJornada[[#This Row],[Dias Úteis]]="","",DJornada[[#This Row],[Dias Úteis]]*DJornada[[#This Row],[Carga Horária]]*24),"")</f>
        <v>184.80000000000015</v>
      </c>
      <c r="H302" s="33" t="s">
        <v>17</v>
      </c>
      <c r="I302" s="33" t="s">
        <v>102</v>
      </c>
      <c r="J302" s="33" t="s">
        <v>124</v>
      </c>
      <c r="K302" s="33" t="s">
        <v>11</v>
      </c>
      <c r="L302" s="33" t="s">
        <v>78</v>
      </c>
      <c r="M302" s="33" t="s">
        <v>143</v>
      </c>
      <c r="N302" s="77">
        <v>11412.51</v>
      </c>
      <c r="O302" s="78">
        <f>IF(DJornada[[#This Row],[Salário]]="","",DJornada[[#This Row],[Salário]]/DJornada[[#This Row],[Horas Prevista no Mês]])</f>
        <v>61.75600649350644</v>
      </c>
      <c r="P302" s="37" t="str">
        <f>IF(DJornada[[#This Row],[Data Prevista]]="","",TEXT(DJornada[[#This Row],[Data Prevista]],"mm/aaaa"))</f>
        <v>08/2025</v>
      </c>
    </row>
    <row r="303" spans="2:16" x14ac:dyDescent="0.25">
      <c r="B303" s="33">
        <v>20</v>
      </c>
      <c r="C303" s="39" t="str">
        <f>IF(DJornada[[#This Row],[Matricula]]="","",VLOOKUP(DJornada[[#This Row],[Matricula]],Cadastros!$P:$Q,2,0))</f>
        <v>Funcionario 20</v>
      </c>
      <c r="D303" s="22" t="s">
        <v>138</v>
      </c>
      <c r="E303" s="33">
        <v>21</v>
      </c>
      <c r="F303" s="43">
        <v>0.36666666666666697</v>
      </c>
      <c r="G303" s="37">
        <f>IFERROR(IF(DJornada[[#This Row],[Dias Úteis]]="","",DJornada[[#This Row],[Dias Úteis]]*DJornada[[#This Row],[Carga Horária]]*24),"")</f>
        <v>184.80000000000015</v>
      </c>
      <c r="H303" s="33" t="s">
        <v>17</v>
      </c>
      <c r="I303" s="33" t="s">
        <v>97</v>
      </c>
      <c r="J303" s="33" t="s">
        <v>112</v>
      </c>
      <c r="K303" s="33" t="s">
        <v>11</v>
      </c>
      <c r="L303" s="33" t="s">
        <v>77</v>
      </c>
      <c r="M303" s="33" t="s">
        <v>1</v>
      </c>
      <c r="N303" s="77">
        <v>8428.9500000000007</v>
      </c>
      <c r="O303" s="78">
        <f>IF(DJornada[[#This Row],[Salário]]="","",DJornada[[#This Row],[Salário]]/DJornada[[#This Row],[Horas Prevista no Mês]])</f>
        <v>45.611201298701268</v>
      </c>
      <c r="P303" s="37" t="str">
        <f>IF(DJornada[[#This Row],[Data Prevista]]="","",TEXT(DJornada[[#This Row],[Data Prevista]],"mm/aaaa"))</f>
        <v>08/2025</v>
      </c>
    </row>
    <row r="304" spans="2:16" x14ac:dyDescent="0.25">
      <c r="B304" s="33">
        <v>21</v>
      </c>
      <c r="C304" s="39" t="str">
        <f>IF(DJornada[[#This Row],[Matricula]]="","",VLOOKUP(DJornada[[#This Row],[Matricula]],Cadastros!$P:$Q,2,0))</f>
        <v>Funcionario 21</v>
      </c>
      <c r="D304" s="22" t="s">
        <v>138</v>
      </c>
      <c r="E304" s="33">
        <v>21</v>
      </c>
      <c r="F304" s="42">
        <v>0.36666666666666697</v>
      </c>
      <c r="G304" s="37">
        <f>IFERROR(IF(DJornada[[#This Row],[Dias Úteis]]="","",DJornada[[#This Row],[Dias Úteis]]*DJornada[[#This Row],[Carga Horária]]*24),"")</f>
        <v>184.80000000000015</v>
      </c>
      <c r="H304" s="33" t="s">
        <v>16</v>
      </c>
      <c r="I304" s="33" t="s">
        <v>100</v>
      </c>
      <c r="J304" s="33" t="s">
        <v>115</v>
      </c>
      <c r="K304" s="33" t="s">
        <v>10</v>
      </c>
      <c r="L304" s="33" t="s">
        <v>76</v>
      </c>
      <c r="M304" s="33" t="s">
        <v>0</v>
      </c>
      <c r="N304" s="77">
        <v>4109.97</v>
      </c>
      <c r="O304" s="78">
        <f>IF(DJornada[[#This Row],[Salário]]="","",DJornada[[#This Row],[Salário]]/DJornada[[#This Row],[Horas Prevista no Mês]])</f>
        <v>22.240097402597385</v>
      </c>
      <c r="P304" s="37" t="str">
        <f>IF(DJornada[[#This Row],[Data Prevista]]="","",TEXT(DJornada[[#This Row],[Data Prevista]],"mm/aaaa"))</f>
        <v>08/2025</v>
      </c>
    </row>
    <row r="305" spans="2:16" x14ac:dyDescent="0.25">
      <c r="B305" s="33">
        <v>22</v>
      </c>
      <c r="C305" s="39" t="str">
        <f>IF(DJornada[[#This Row],[Matricula]]="","",VLOOKUP(DJornada[[#This Row],[Matricula]],Cadastros!$P:$Q,2,0))</f>
        <v>Funcionario 22</v>
      </c>
      <c r="D305" s="22" t="s">
        <v>138</v>
      </c>
      <c r="E305" s="33">
        <v>21</v>
      </c>
      <c r="F305" s="43">
        <v>0.36666666666666697</v>
      </c>
      <c r="G305" s="37">
        <f>IFERROR(IF(DJornada[[#This Row],[Dias Úteis]]="","",DJornada[[#This Row],[Dias Úteis]]*DJornada[[#This Row],[Carga Horária]]*24),"")</f>
        <v>184.80000000000015</v>
      </c>
      <c r="H305" s="33" t="s">
        <v>17</v>
      </c>
      <c r="I305" s="33" t="s">
        <v>97</v>
      </c>
      <c r="J305" s="33" t="s">
        <v>121</v>
      </c>
      <c r="K305" s="33" t="s">
        <v>9</v>
      </c>
      <c r="L305" s="33" t="s">
        <v>78</v>
      </c>
      <c r="M305" s="33" t="s">
        <v>1</v>
      </c>
      <c r="N305" s="77">
        <v>3377.72</v>
      </c>
      <c r="O305" s="78">
        <f>IF(DJornada[[#This Row],[Salário]]="","",DJornada[[#This Row],[Salário]]/DJornada[[#This Row],[Horas Prevista no Mês]])</f>
        <v>18.277705627705611</v>
      </c>
      <c r="P305" s="37" t="str">
        <f>IF(DJornada[[#This Row],[Data Prevista]]="","",TEXT(DJornada[[#This Row],[Data Prevista]],"mm/aaaa"))</f>
        <v>08/2025</v>
      </c>
    </row>
    <row r="306" spans="2:16" x14ac:dyDescent="0.25">
      <c r="B306" s="33">
        <v>23</v>
      </c>
      <c r="C306" s="39" t="str">
        <f>IF(DJornada[[#This Row],[Matricula]]="","",VLOOKUP(DJornada[[#This Row],[Matricula]],Cadastros!$P:$Q,2,0))</f>
        <v>Funcionario 23</v>
      </c>
      <c r="D306" s="22" t="s">
        <v>138</v>
      </c>
      <c r="E306" s="33">
        <v>21</v>
      </c>
      <c r="F306" s="42">
        <v>0.36666666666666697</v>
      </c>
      <c r="G306" s="37">
        <f>IFERROR(IF(DJornada[[#This Row],[Dias Úteis]]="","",DJornada[[#This Row],[Dias Úteis]]*DJornada[[#This Row],[Carga Horária]]*24),"")</f>
        <v>184.80000000000015</v>
      </c>
      <c r="H306" s="33" t="s">
        <v>18</v>
      </c>
      <c r="I306" s="33" t="s">
        <v>101</v>
      </c>
      <c r="J306" s="33" t="s">
        <v>125</v>
      </c>
      <c r="K306" s="33" t="s">
        <v>9</v>
      </c>
      <c r="L306" s="33" t="s">
        <v>78</v>
      </c>
      <c r="M306" s="33" t="s">
        <v>1</v>
      </c>
      <c r="N306" s="77">
        <v>6570.11</v>
      </c>
      <c r="O306" s="78">
        <f>IF(DJornada[[#This Row],[Salário]]="","",DJornada[[#This Row],[Salário]]/DJornada[[#This Row],[Horas Prevista no Mês]])</f>
        <v>35.552543290043261</v>
      </c>
      <c r="P306" s="37" t="str">
        <f>IF(DJornada[[#This Row],[Data Prevista]]="","",TEXT(DJornada[[#This Row],[Data Prevista]],"mm/aaaa"))</f>
        <v>08/2025</v>
      </c>
    </row>
    <row r="307" spans="2:16" x14ac:dyDescent="0.25">
      <c r="B307" s="33">
        <v>24</v>
      </c>
      <c r="C307" s="39" t="str">
        <f>IF(DJornada[[#This Row],[Matricula]]="","",VLOOKUP(DJornada[[#This Row],[Matricula]],Cadastros!$P:$Q,2,0))</f>
        <v>Funcionario 24</v>
      </c>
      <c r="D307" s="22" t="s">
        <v>138</v>
      </c>
      <c r="E307" s="33">
        <v>21</v>
      </c>
      <c r="F307" s="43">
        <v>0.36666666666666697</v>
      </c>
      <c r="G307" s="37">
        <f>IFERROR(IF(DJornada[[#This Row],[Dias Úteis]]="","",DJornada[[#This Row],[Dias Úteis]]*DJornada[[#This Row],[Carga Horária]]*24),"")</f>
        <v>184.80000000000015</v>
      </c>
      <c r="H307" s="33" t="s">
        <v>18</v>
      </c>
      <c r="I307" s="33" t="s">
        <v>104</v>
      </c>
      <c r="J307" s="33" t="s">
        <v>117</v>
      </c>
      <c r="K307" s="33" t="s">
        <v>9</v>
      </c>
      <c r="L307" s="33" t="s">
        <v>77</v>
      </c>
      <c r="M307" s="33" t="s">
        <v>0</v>
      </c>
      <c r="N307" s="77">
        <v>4225.68</v>
      </c>
      <c r="O307" s="78">
        <f>IF(DJornada[[#This Row],[Salário]]="","",DJornada[[#This Row],[Salário]]/DJornada[[#This Row],[Horas Prevista no Mês]])</f>
        <v>22.866233766233748</v>
      </c>
      <c r="P307" s="37" t="str">
        <f>IF(DJornada[[#This Row],[Data Prevista]]="","",TEXT(DJornada[[#This Row],[Data Prevista]],"mm/aaaa"))</f>
        <v>08/2025</v>
      </c>
    </row>
    <row r="308" spans="2:16" x14ac:dyDescent="0.25">
      <c r="B308" s="33">
        <v>25</v>
      </c>
      <c r="C308" s="39" t="str">
        <f>IF(DJornada[[#This Row],[Matricula]]="","",VLOOKUP(DJornada[[#This Row],[Matricula]],Cadastros!$P:$Q,2,0))</f>
        <v>Funcionario 25</v>
      </c>
      <c r="D308" s="22" t="s">
        <v>138</v>
      </c>
      <c r="E308" s="33">
        <v>21</v>
      </c>
      <c r="F308" s="42">
        <v>0.36666666666666697</v>
      </c>
      <c r="G308" s="37">
        <f>IFERROR(IF(DJornada[[#This Row],[Dias Úteis]]="","",DJornada[[#This Row],[Dias Úteis]]*DJornada[[#This Row],[Carga Horária]]*24),"")</f>
        <v>184.80000000000015</v>
      </c>
      <c r="H308" s="33" t="s">
        <v>18</v>
      </c>
      <c r="I308" s="33" t="s">
        <v>107</v>
      </c>
      <c r="J308" s="33" t="s">
        <v>116</v>
      </c>
      <c r="K308" s="33" t="s">
        <v>7</v>
      </c>
      <c r="L308" s="33" t="s">
        <v>76</v>
      </c>
      <c r="M308" s="33" t="s">
        <v>0</v>
      </c>
      <c r="N308" s="77">
        <v>11896.21</v>
      </c>
      <c r="O308" s="78">
        <f>IF(DJornada[[#This Row],[Salário]]="","",DJornada[[#This Row],[Salário]]/DJornada[[#This Row],[Horas Prevista no Mês]])</f>
        <v>64.373430735930683</v>
      </c>
      <c r="P308" s="37" t="str">
        <f>IF(DJornada[[#This Row],[Data Prevista]]="","",TEXT(DJornada[[#This Row],[Data Prevista]],"mm/aaaa"))</f>
        <v>08/2025</v>
      </c>
    </row>
    <row r="309" spans="2:16" x14ac:dyDescent="0.25">
      <c r="B309" s="33">
        <v>26</v>
      </c>
      <c r="C309" s="39" t="str">
        <f>IF(DJornada[[#This Row],[Matricula]]="","",VLOOKUP(DJornada[[#This Row],[Matricula]],Cadastros!$P:$Q,2,0))</f>
        <v>Funcionario 26</v>
      </c>
      <c r="D309" s="22" t="s">
        <v>138</v>
      </c>
      <c r="E309" s="33">
        <v>21</v>
      </c>
      <c r="F309" s="43">
        <v>0.36666666666666697</v>
      </c>
      <c r="G309" s="37">
        <f>IFERROR(IF(DJornada[[#This Row],[Dias Úteis]]="","",DJornada[[#This Row],[Dias Úteis]]*DJornada[[#This Row],[Carga Horária]]*24),"")</f>
        <v>184.80000000000015</v>
      </c>
      <c r="H309" s="33" t="s">
        <v>18</v>
      </c>
      <c r="I309" s="33" t="s">
        <v>103</v>
      </c>
      <c r="J309" s="33" t="s">
        <v>113</v>
      </c>
      <c r="K309" s="33" t="s">
        <v>8</v>
      </c>
      <c r="L309" s="33" t="s">
        <v>77</v>
      </c>
      <c r="M309" s="33" t="s">
        <v>143</v>
      </c>
      <c r="N309" s="77">
        <v>5209.43</v>
      </c>
      <c r="O309" s="78">
        <f>IF(DJornada[[#This Row],[Salário]]="","",DJornada[[#This Row],[Salário]]/DJornada[[#This Row],[Horas Prevista no Mês]])</f>
        <v>28.189556277056255</v>
      </c>
      <c r="P309" s="37" t="str">
        <f>IF(DJornada[[#This Row],[Data Prevista]]="","",TEXT(DJornada[[#This Row],[Data Prevista]],"mm/aaaa"))</f>
        <v>08/2025</v>
      </c>
    </row>
    <row r="310" spans="2:16" x14ac:dyDescent="0.25">
      <c r="B310" s="33">
        <v>27</v>
      </c>
      <c r="C310" s="39" t="str">
        <f>IF(DJornada[[#This Row],[Matricula]]="","",VLOOKUP(DJornada[[#This Row],[Matricula]],Cadastros!$P:$Q,2,0))</f>
        <v>Funcionario 27</v>
      </c>
      <c r="D310" s="22" t="s">
        <v>138</v>
      </c>
      <c r="E310" s="33">
        <v>21</v>
      </c>
      <c r="F310" s="42">
        <v>0.36666666666666697</v>
      </c>
      <c r="G310" s="37">
        <f>IFERROR(IF(DJornada[[#This Row],[Dias Úteis]]="","",DJornada[[#This Row],[Dias Úteis]]*DJornada[[#This Row],[Carga Horária]]*24),"")</f>
        <v>184.80000000000015</v>
      </c>
      <c r="H310" s="33" t="s">
        <v>16</v>
      </c>
      <c r="I310" s="33" t="s">
        <v>102</v>
      </c>
      <c r="J310" s="33" t="s">
        <v>128</v>
      </c>
      <c r="K310" s="33" t="s">
        <v>8</v>
      </c>
      <c r="L310" s="33" t="s">
        <v>76</v>
      </c>
      <c r="M310" s="33" t="s">
        <v>0</v>
      </c>
      <c r="N310" s="77">
        <v>4165.24</v>
      </c>
      <c r="O310" s="78">
        <f>IF(DJornada[[#This Row],[Salário]]="","",DJornada[[#This Row],[Salário]]/DJornada[[#This Row],[Horas Prevista no Mês]])</f>
        <v>22.539177489177469</v>
      </c>
      <c r="P310" s="37" t="str">
        <f>IF(DJornada[[#This Row],[Data Prevista]]="","",TEXT(DJornada[[#This Row],[Data Prevista]],"mm/aaaa"))</f>
        <v>08/2025</v>
      </c>
    </row>
    <row r="311" spans="2:16" x14ac:dyDescent="0.25">
      <c r="B311" s="33">
        <v>28</v>
      </c>
      <c r="C311" s="39" t="str">
        <f>IF(DJornada[[#This Row],[Matricula]]="","",VLOOKUP(DJornada[[#This Row],[Matricula]],Cadastros!$P:$Q,2,0))</f>
        <v>Funcionario 28</v>
      </c>
      <c r="D311" s="22" t="s">
        <v>138</v>
      </c>
      <c r="E311" s="33">
        <v>21</v>
      </c>
      <c r="F311" s="43">
        <v>0.36666666666666697</v>
      </c>
      <c r="G311" s="37">
        <f>IFERROR(IF(DJornada[[#This Row],[Dias Úteis]]="","",DJornada[[#This Row],[Dias Úteis]]*DJornada[[#This Row],[Carga Horária]]*24),"")</f>
        <v>184.80000000000015</v>
      </c>
      <c r="H311" s="33" t="s">
        <v>17</v>
      </c>
      <c r="I311" s="33" t="s">
        <v>99</v>
      </c>
      <c r="J311" s="33" t="s">
        <v>117</v>
      </c>
      <c r="K311" s="33" t="s">
        <v>11</v>
      </c>
      <c r="L311" s="33" t="s">
        <v>77</v>
      </c>
      <c r="M311" s="33" t="s">
        <v>143</v>
      </c>
      <c r="N311" s="77">
        <v>6366.54</v>
      </c>
      <c r="O311" s="78">
        <f>IF(DJornada[[#This Row],[Salário]]="","",DJornada[[#This Row],[Salário]]/DJornada[[#This Row],[Horas Prevista no Mês]])</f>
        <v>34.450974025973998</v>
      </c>
      <c r="P311" s="37" t="str">
        <f>IF(DJornada[[#This Row],[Data Prevista]]="","",TEXT(DJornada[[#This Row],[Data Prevista]],"mm/aaaa"))</f>
        <v>08/2025</v>
      </c>
    </row>
    <row r="312" spans="2:16" x14ac:dyDescent="0.25">
      <c r="B312" s="33">
        <v>29</v>
      </c>
      <c r="C312" s="39" t="str">
        <f>IF(DJornada[[#This Row],[Matricula]]="","",VLOOKUP(DJornada[[#This Row],[Matricula]],Cadastros!$P:$Q,2,0))</f>
        <v>Funcionario 29</v>
      </c>
      <c r="D312" s="22" t="s">
        <v>138</v>
      </c>
      <c r="E312" s="33">
        <v>21</v>
      </c>
      <c r="F312" s="42">
        <v>0.36666666666666697</v>
      </c>
      <c r="G312" s="37">
        <f>IFERROR(IF(DJornada[[#This Row],[Dias Úteis]]="","",DJornada[[#This Row],[Dias Úteis]]*DJornada[[#This Row],[Carga Horária]]*24),"")</f>
        <v>184.80000000000015</v>
      </c>
      <c r="H312" s="33" t="s">
        <v>16</v>
      </c>
      <c r="I312" s="33" t="s">
        <v>96</v>
      </c>
      <c r="J312" s="33" t="s">
        <v>123</v>
      </c>
      <c r="K312" s="33" t="s">
        <v>11</v>
      </c>
      <c r="L312" s="33" t="s">
        <v>77</v>
      </c>
      <c r="M312" s="33" t="s">
        <v>0</v>
      </c>
      <c r="N312" s="77">
        <v>7712.86</v>
      </c>
      <c r="O312" s="78">
        <f>IF(DJornada[[#This Row],[Salário]]="","",DJornada[[#This Row],[Salário]]/DJornada[[#This Row],[Horas Prevista no Mês]])</f>
        <v>41.736255411255378</v>
      </c>
      <c r="P312" s="37" t="str">
        <f>IF(DJornada[[#This Row],[Data Prevista]]="","",TEXT(DJornada[[#This Row],[Data Prevista]],"mm/aaaa"))</f>
        <v>08/2025</v>
      </c>
    </row>
    <row r="313" spans="2:16" x14ac:dyDescent="0.25">
      <c r="B313" s="33">
        <v>30</v>
      </c>
      <c r="C313" s="39" t="str">
        <f>IF(DJornada[[#This Row],[Matricula]]="","",VLOOKUP(DJornada[[#This Row],[Matricula]],Cadastros!$P:$Q,2,0))</f>
        <v>Funcionario 30</v>
      </c>
      <c r="D313" s="22" t="s">
        <v>138</v>
      </c>
      <c r="E313" s="33">
        <v>21</v>
      </c>
      <c r="F313" s="43">
        <v>0.36666666666666697</v>
      </c>
      <c r="G313" s="37">
        <f>IFERROR(IF(DJornada[[#This Row],[Dias Úteis]]="","",DJornada[[#This Row],[Dias Úteis]]*DJornada[[#This Row],[Carga Horária]]*24),"")</f>
        <v>184.80000000000015</v>
      </c>
      <c r="H313" s="33" t="s">
        <v>16</v>
      </c>
      <c r="I313" s="33" t="s">
        <v>104</v>
      </c>
      <c r="J313" s="33" t="s">
        <v>118</v>
      </c>
      <c r="K313" s="33" t="s">
        <v>10</v>
      </c>
      <c r="L313" s="33" t="s">
        <v>77</v>
      </c>
      <c r="M313" s="33" t="s">
        <v>0</v>
      </c>
      <c r="N313" s="77">
        <v>3181.37</v>
      </c>
      <c r="O313" s="78">
        <f>IF(DJornada[[#This Row],[Salário]]="","",DJornada[[#This Row],[Salário]]/DJornada[[#This Row],[Horas Prevista no Mês]])</f>
        <v>17.215205627705611</v>
      </c>
      <c r="P313" s="37" t="str">
        <f>IF(DJornada[[#This Row],[Data Prevista]]="","",TEXT(DJornada[[#This Row],[Data Prevista]],"mm/aaaa"))</f>
        <v>08/2025</v>
      </c>
    </row>
    <row r="314" spans="2:16" x14ac:dyDescent="0.25">
      <c r="B314" s="33">
        <v>31</v>
      </c>
      <c r="C314" s="39" t="str">
        <f>IF(DJornada[[#This Row],[Matricula]]="","",VLOOKUP(DJornada[[#This Row],[Matricula]],Cadastros!$P:$Q,2,0))</f>
        <v>Funcionario 31</v>
      </c>
      <c r="D314" s="22" t="s">
        <v>138</v>
      </c>
      <c r="E314" s="33">
        <v>21</v>
      </c>
      <c r="F314" s="42">
        <v>0.36666666666666697</v>
      </c>
      <c r="G314" s="37">
        <f>IFERROR(IF(DJornada[[#This Row],[Dias Úteis]]="","",DJornada[[#This Row],[Dias Úteis]]*DJornada[[#This Row],[Carga Horária]]*24),"")</f>
        <v>184.80000000000015</v>
      </c>
      <c r="H314" s="33" t="s">
        <v>18</v>
      </c>
      <c r="I314" s="33" t="s">
        <v>97</v>
      </c>
      <c r="J314" s="33" t="s">
        <v>129</v>
      </c>
      <c r="K314" s="33" t="s">
        <v>10</v>
      </c>
      <c r="L314" s="33" t="s">
        <v>77</v>
      </c>
      <c r="M314" s="33" t="s">
        <v>143</v>
      </c>
      <c r="N314" s="77">
        <v>9507.1</v>
      </c>
      <c r="O314" s="78">
        <f>IF(DJornada[[#This Row],[Salário]]="","",DJornada[[#This Row],[Salário]]/DJornada[[#This Row],[Horas Prevista no Mês]])</f>
        <v>51.445346320346282</v>
      </c>
      <c r="P314" s="37" t="str">
        <f>IF(DJornada[[#This Row],[Data Prevista]]="","",TEXT(DJornada[[#This Row],[Data Prevista]],"mm/aaaa"))</f>
        <v>08/2025</v>
      </c>
    </row>
    <row r="315" spans="2:16" x14ac:dyDescent="0.25">
      <c r="B315" s="33">
        <v>32</v>
      </c>
      <c r="C315" s="39" t="str">
        <f>IF(DJornada[[#This Row],[Matricula]]="","",VLOOKUP(DJornada[[#This Row],[Matricula]],Cadastros!$P:$Q,2,0))</f>
        <v>Funcionario 32</v>
      </c>
      <c r="D315" s="22" t="s">
        <v>138</v>
      </c>
      <c r="E315" s="33">
        <v>21</v>
      </c>
      <c r="F315" s="43">
        <v>0.36666666666666697</v>
      </c>
      <c r="G315" s="37">
        <f>IFERROR(IF(DJornada[[#This Row],[Dias Úteis]]="","",DJornada[[#This Row],[Dias Úteis]]*DJornada[[#This Row],[Carga Horária]]*24),"")</f>
        <v>184.80000000000015</v>
      </c>
      <c r="H315" s="33" t="s">
        <v>16</v>
      </c>
      <c r="I315" s="33" t="s">
        <v>101</v>
      </c>
      <c r="J315" s="33" t="s">
        <v>118</v>
      </c>
      <c r="K315" s="33" t="s">
        <v>11</v>
      </c>
      <c r="L315" s="33" t="s">
        <v>78</v>
      </c>
      <c r="M315" s="33" t="s">
        <v>1</v>
      </c>
      <c r="N315" s="77">
        <v>3146.15</v>
      </c>
      <c r="O315" s="78">
        <f>IF(DJornada[[#This Row],[Salário]]="","",DJornada[[#This Row],[Salário]]/DJornada[[#This Row],[Horas Prevista no Mês]])</f>
        <v>17.024621212121197</v>
      </c>
      <c r="P315" s="37" t="str">
        <f>IF(DJornada[[#This Row],[Data Prevista]]="","",TEXT(DJornada[[#This Row],[Data Prevista]],"mm/aaaa"))</f>
        <v>08/2025</v>
      </c>
    </row>
    <row r="316" spans="2:16" x14ac:dyDescent="0.25">
      <c r="B316" s="33">
        <v>33</v>
      </c>
      <c r="C316" s="39" t="str">
        <f>IF(DJornada[[#This Row],[Matricula]]="","",VLOOKUP(DJornada[[#This Row],[Matricula]],Cadastros!$P:$Q,2,0))</f>
        <v>Funcionario 33</v>
      </c>
      <c r="D316" s="22" t="s">
        <v>138</v>
      </c>
      <c r="E316" s="33">
        <v>21</v>
      </c>
      <c r="F316" s="42">
        <v>0.36666666666666697</v>
      </c>
      <c r="G316" s="37">
        <f>IFERROR(IF(DJornada[[#This Row],[Dias Úteis]]="","",DJornada[[#This Row],[Dias Úteis]]*DJornada[[#This Row],[Carga Horária]]*24),"")</f>
        <v>184.80000000000015</v>
      </c>
      <c r="H316" s="33" t="s">
        <v>16</v>
      </c>
      <c r="I316" s="33" t="s">
        <v>110</v>
      </c>
      <c r="J316" s="33" t="s">
        <v>124</v>
      </c>
      <c r="K316" s="33" t="s">
        <v>11</v>
      </c>
      <c r="L316" s="33" t="s">
        <v>77</v>
      </c>
      <c r="M316" s="33" t="s">
        <v>0</v>
      </c>
      <c r="N316" s="77">
        <v>8336.76</v>
      </c>
      <c r="O316" s="78">
        <f>IF(DJornada[[#This Row],[Salário]]="","",DJornada[[#This Row],[Salário]]/DJornada[[#This Row],[Horas Prevista no Mês]])</f>
        <v>45.112337662337623</v>
      </c>
      <c r="P316" s="37" t="str">
        <f>IF(DJornada[[#This Row],[Data Prevista]]="","",TEXT(DJornada[[#This Row],[Data Prevista]],"mm/aaaa"))</f>
        <v>08/2025</v>
      </c>
    </row>
    <row r="317" spans="2:16" x14ac:dyDescent="0.25">
      <c r="B317" s="33">
        <v>34</v>
      </c>
      <c r="C317" s="39" t="str">
        <f>IF(DJornada[[#This Row],[Matricula]]="","",VLOOKUP(DJornada[[#This Row],[Matricula]],Cadastros!$P:$Q,2,0))</f>
        <v>Funcionario 34</v>
      </c>
      <c r="D317" s="22" t="s">
        <v>138</v>
      </c>
      <c r="E317" s="33">
        <v>21</v>
      </c>
      <c r="F317" s="43">
        <v>0.36666666666666697</v>
      </c>
      <c r="G317" s="37">
        <f>IFERROR(IF(DJornada[[#This Row],[Dias Úteis]]="","",DJornada[[#This Row],[Dias Úteis]]*DJornada[[#This Row],[Carga Horária]]*24),"")</f>
        <v>184.80000000000015</v>
      </c>
      <c r="H317" s="33" t="s">
        <v>17</v>
      </c>
      <c r="I317" s="33" t="s">
        <v>107</v>
      </c>
      <c r="J317" s="33" t="s">
        <v>125</v>
      </c>
      <c r="K317" s="33" t="s">
        <v>8</v>
      </c>
      <c r="L317" s="33" t="s">
        <v>76</v>
      </c>
      <c r="M317" s="33" t="s">
        <v>1</v>
      </c>
      <c r="N317" s="77">
        <v>7134.22</v>
      </c>
      <c r="O317" s="78">
        <f>IF(DJornada[[#This Row],[Salário]]="","",DJornada[[#This Row],[Salário]]/DJornada[[#This Row],[Horas Prevista no Mês]])</f>
        <v>38.605086580086549</v>
      </c>
      <c r="P317" s="37" t="str">
        <f>IF(DJornada[[#This Row],[Data Prevista]]="","",TEXT(DJornada[[#This Row],[Data Prevista]],"mm/aaaa"))</f>
        <v>08/2025</v>
      </c>
    </row>
    <row r="318" spans="2:16" x14ac:dyDescent="0.25">
      <c r="B318" s="33">
        <v>35</v>
      </c>
      <c r="C318" s="39" t="str">
        <f>IF(DJornada[[#This Row],[Matricula]]="","",VLOOKUP(DJornada[[#This Row],[Matricula]],Cadastros!$P:$Q,2,0))</f>
        <v>Funcionario 35</v>
      </c>
      <c r="D318" s="22" t="s">
        <v>138</v>
      </c>
      <c r="E318" s="33">
        <v>21</v>
      </c>
      <c r="F318" s="42">
        <v>0.36666666666666697</v>
      </c>
      <c r="G318" s="37">
        <f>IFERROR(IF(DJornada[[#This Row],[Dias Úteis]]="","",DJornada[[#This Row],[Dias Úteis]]*DJornada[[#This Row],[Carga Horária]]*24),"")</f>
        <v>184.80000000000015</v>
      </c>
      <c r="H318" s="33" t="s">
        <v>16</v>
      </c>
      <c r="I318" s="33" t="s">
        <v>107</v>
      </c>
      <c r="J318" s="33" t="s">
        <v>121</v>
      </c>
      <c r="K318" s="33" t="s">
        <v>10</v>
      </c>
      <c r="L318" s="33" t="s">
        <v>76</v>
      </c>
      <c r="M318" s="33" t="s">
        <v>0</v>
      </c>
      <c r="N318" s="77">
        <v>9771.84</v>
      </c>
      <c r="O318" s="78">
        <f>IF(DJornada[[#This Row],[Salário]]="","",DJornada[[#This Row],[Salário]]/DJornada[[#This Row],[Horas Prevista no Mês]])</f>
        <v>52.877922077922037</v>
      </c>
      <c r="P318" s="37" t="str">
        <f>IF(DJornada[[#This Row],[Data Prevista]]="","",TEXT(DJornada[[#This Row],[Data Prevista]],"mm/aaaa"))</f>
        <v>08/2025</v>
      </c>
    </row>
    <row r="319" spans="2:16" x14ac:dyDescent="0.25">
      <c r="B319" s="33">
        <v>36</v>
      </c>
      <c r="C319" s="39" t="str">
        <f>IF(DJornada[[#This Row],[Matricula]]="","",VLOOKUP(DJornada[[#This Row],[Matricula]],Cadastros!$P:$Q,2,0))</f>
        <v>Funcionario 36</v>
      </c>
      <c r="D319" s="22" t="s">
        <v>138</v>
      </c>
      <c r="E319" s="33">
        <v>21</v>
      </c>
      <c r="F319" s="43">
        <v>0.36666666666666697</v>
      </c>
      <c r="G319" s="37">
        <f>IFERROR(IF(DJornada[[#This Row],[Dias Úteis]]="","",DJornada[[#This Row],[Dias Úteis]]*DJornada[[#This Row],[Carga Horária]]*24),"")</f>
        <v>184.80000000000015</v>
      </c>
      <c r="H319" s="33" t="s">
        <v>16</v>
      </c>
      <c r="I319" s="33" t="s">
        <v>110</v>
      </c>
      <c r="J319" s="33" t="s">
        <v>127</v>
      </c>
      <c r="K319" s="33" t="s">
        <v>8</v>
      </c>
      <c r="L319" s="33" t="s">
        <v>77</v>
      </c>
      <c r="M319" s="33" t="s">
        <v>143</v>
      </c>
      <c r="N319" s="77">
        <v>8626.4699999999993</v>
      </c>
      <c r="O319" s="78">
        <f>IF(DJornada[[#This Row],[Salário]]="","",DJornada[[#This Row],[Salário]]/DJornada[[#This Row],[Horas Prevista no Mês]])</f>
        <v>46.680032467532428</v>
      </c>
      <c r="P319" s="37" t="str">
        <f>IF(DJornada[[#This Row],[Data Prevista]]="","",TEXT(DJornada[[#This Row],[Data Prevista]],"mm/aaaa"))</f>
        <v>08/2025</v>
      </c>
    </row>
    <row r="320" spans="2:16" x14ac:dyDescent="0.25">
      <c r="B320" s="33">
        <v>37</v>
      </c>
      <c r="C320" s="39" t="str">
        <f>IF(DJornada[[#This Row],[Matricula]]="","",VLOOKUP(DJornada[[#This Row],[Matricula]],Cadastros!$P:$Q,2,0))</f>
        <v>Funcionario 37</v>
      </c>
      <c r="D320" s="22" t="s">
        <v>138</v>
      </c>
      <c r="E320" s="33">
        <v>21</v>
      </c>
      <c r="F320" s="42">
        <v>0.36666666666666697</v>
      </c>
      <c r="G320" s="37">
        <f>IFERROR(IF(DJornada[[#This Row],[Dias Úteis]]="","",DJornada[[#This Row],[Dias Úteis]]*DJornada[[#This Row],[Carga Horária]]*24),"")</f>
        <v>184.80000000000015</v>
      </c>
      <c r="H320" s="33" t="s">
        <v>18</v>
      </c>
      <c r="I320" s="33" t="s">
        <v>97</v>
      </c>
      <c r="J320" s="33" t="s">
        <v>122</v>
      </c>
      <c r="K320" s="33" t="s">
        <v>7</v>
      </c>
      <c r="L320" s="33" t="s">
        <v>76</v>
      </c>
      <c r="M320" s="33" t="s">
        <v>143</v>
      </c>
      <c r="N320" s="77">
        <v>5226.3599999999997</v>
      </c>
      <c r="O320" s="78">
        <f>IF(DJornada[[#This Row],[Salário]]="","",DJornada[[#This Row],[Salário]]/DJornada[[#This Row],[Horas Prevista no Mês]])</f>
        <v>28.281168831168806</v>
      </c>
      <c r="P320" s="37" t="str">
        <f>IF(DJornada[[#This Row],[Data Prevista]]="","",TEXT(DJornada[[#This Row],[Data Prevista]],"mm/aaaa"))</f>
        <v>08/2025</v>
      </c>
    </row>
    <row r="321" spans="2:16" x14ac:dyDescent="0.25">
      <c r="B321" s="33">
        <v>38</v>
      </c>
      <c r="C321" s="39" t="str">
        <f>IF(DJornada[[#This Row],[Matricula]]="","",VLOOKUP(DJornada[[#This Row],[Matricula]],Cadastros!$P:$Q,2,0))</f>
        <v>Funcionario 38</v>
      </c>
      <c r="D321" s="22" t="s">
        <v>138</v>
      </c>
      <c r="E321" s="33">
        <v>21</v>
      </c>
      <c r="F321" s="43">
        <v>0.36666666666666697</v>
      </c>
      <c r="G321" s="37">
        <f>IFERROR(IF(DJornada[[#This Row],[Dias Úteis]]="","",DJornada[[#This Row],[Dias Úteis]]*DJornada[[#This Row],[Carga Horária]]*24),"")</f>
        <v>184.80000000000015</v>
      </c>
      <c r="H321" s="33" t="s">
        <v>18</v>
      </c>
      <c r="I321" s="33" t="s">
        <v>96</v>
      </c>
      <c r="J321" s="33" t="s">
        <v>123</v>
      </c>
      <c r="K321" s="33" t="s">
        <v>8</v>
      </c>
      <c r="L321" s="33" t="s">
        <v>78</v>
      </c>
      <c r="M321" s="33" t="s">
        <v>0</v>
      </c>
      <c r="N321" s="77">
        <v>6091.12</v>
      </c>
      <c r="O321" s="78">
        <f>IF(DJornada[[#This Row],[Salário]]="","",DJornada[[#This Row],[Salário]]/DJornada[[#This Row],[Horas Prevista no Mês]])</f>
        <v>32.960606060606032</v>
      </c>
      <c r="P321" s="37" t="str">
        <f>IF(DJornada[[#This Row],[Data Prevista]]="","",TEXT(DJornada[[#This Row],[Data Prevista]],"mm/aaaa"))</f>
        <v>08/2025</v>
      </c>
    </row>
    <row r="322" spans="2:16" x14ac:dyDescent="0.25">
      <c r="B322" s="33">
        <v>39</v>
      </c>
      <c r="C322" s="39" t="str">
        <f>IF(DJornada[[#This Row],[Matricula]]="","",VLOOKUP(DJornada[[#This Row],[Matricula]],Cadastros!$P:$Q,2,0))</f>
        <v>Funcionario 39</v>
      </c>
      <c r="D322" s="22" t="s">
        <v>138</v>
      </c>
      <c r="E322" s="33">
        <v>21</v>
      </c>
      <c r="F322" s="42">
        <v>0.36666666666666697</v>
      </c>
      <c r="G322" s="37">
        <f>IFERROR(IF(DJornada[[#This Row],[Dias Úteis]]="","",DJornada[[#This Row],[Dias Úteis]]*DJornada[[#This Row],[Carga Horária]]*24),"")</f>
        <v>184.80000000000015</v>
      </c>
      <c r="H322" s="33" t="s">
        <v>16</v>
      </c>
      <c r="I322" s="33" t="s">
        <v>97</v>
      </c>
      <c r="J322" s="33" t="s">
        <v>121</v>
      </c>
      <c r="K322" s="33" t="s">
        <v>11</v>
      </c>
      <c r="L322" s="33" t="s">
        <v>77</v>
      </c>
      <c r="M322" s="33" t="s">
        <v>143</v>
      </c>
      <c r="N322" s="77">
        <v>2861.3</v>
      </c>
      <c r="O322" s="78">
        <f>IF(DJornada[[#This Row],[Salário]]="","",DJornada[[#This Row],[Salário]]/DJornada[[#This Row],[Horas Prevista no Mês]])</f>
        <v>15.483225108225096</v>
      </c>
      <c r="P322" s="37" t="str">
        <f>IF(DJornada[[#This Row],[Data Prevista]]="","",TEXT(DJornada[[#This Row],[Data Prevista]],"mm/aaaa"))</f>
        <v>08/2025</v>
      </c>
    </row>
    <row r="323" spans="2:16" x14ac:dyDescent="0.25">
      <c r="B323" s="33">
        <v>40</v>
      </c>
      <c r="C323" s="39" t="str">
        <f>IF(DJornada[[#This Row],[Matricula]]="","",VLOOKUP(DJornada[[#This Row],[Matricula]],Cadastros!$P:$Q,2,0))</f>
        <v>Funcionario 40</v>
      </c>
      <c r="D323" s="22" t="s">
        <v>138</v>
      </c>
      <c r="E323" s="33">
        <v>21</v>
      </c>
      <c r="F323" s="43">
        <v>0.36666666666666697</v>
      </c>
      <c r="G323" s="37">
        <f>IFERROR(IF(DJornada[[#This Row],[Dias Úteis]]="","",DJornada[[#This Row],[Dias Úteis]]*DJornada[[#This Row],[Carga Horária]]*24),"")</f>
        <v>184.80000000000015</v>
      </c>
      <c r="H323" s="33" t="s">
        <v>18</v>
      </c>
      <c r="I323" s="33" t="s">
        <v>97</v>
      </c>
      <c r="J323" s="33" t="s">
        <v>119</v>
      </c>
      <c r="K323" s="33" t="s">
        <v>9</v>
      </c>
      <c r="L323" s="33" t="s">
        <v>76</v>
      </c>
      <c r="M323" s="33" t="s">
        <v>0</v>
      </c>
      <c r="N323" s="77">
        <v>9663.86</v>
      </c>
      <c r="O323" s="78">
        <f>IF(DJornada[[#This Row],[Salário]]="","",DJornada[[#This Row],[Salário]]/DJornada[[#This Row],[Horas Prevista no Mês]])</f>
        <v>52.293614718614677</v>
      </c>
      <c r="P323" s="37" t="str">
        <f>IF(DJornada[[#This Row],[Data Prevista]]="","",TEXT(DJornada[[#This Row],[Data Prevista]],"mm/aaaa"))</f>
        <v>08/2025</v>
      </c>
    </row>
    <row r="324" spans="2:16" x14ac:dyDescent="0.25">
      <c r="B324" s="33">
        <v>1</v>
      </c>
      <c r="C324" s="39" t="str">
        <f>IF(DJornada[[#This Row],[Matricula]]="","",VLOOKUP(DJornada[[#This Row],[Matricula]],Cadastros!$P:$Q,2,0))</f>
        <v>Funcionario 1</v>
      </c>
      <c r="D324" s="22" t="s">
        <v>139</v>
      </c>
      <c r="E324" s="33">
        <v>21</v>
      </c>
      <c r="F324" s="42">
        <v>0.36666666666666697</v>
      </c>
      <c r="G324" s="37">
        <f>IFERROR(IF(DJornada[[#This Row],[Dias Úteis]]="","",DJornada[[#This Row],[Dias Úteis]]*DJornada[[#This Row],[Carga Horária]]*24),"")</f>
        <v>184.80000000000015</v>
      </c>
      <c r="H324" s="33" t="s">
        <v>16</v>
      </c>
      <c r="I324" s="33" t="s">
        <v>107</v>
      </c>
      <c r="J324" s="33" t="s">
        <v>120</v>
      </c>
      <c r="K324" s="33" t="s">
        <v>9</v>
      </c>
      <c r="L324" s="33" t="s">
        <v>78</v>
      </c>
      <c r="M324" s="33" t="s">
        <v>1</v>
      </c>
      <c r="N324" s="77">
        <v>6808.49</v>
      </c>
      <c r="O324" s="78">
        <f>IF(DJornada[[#This Row],[Salário]]="","",DJornada[[#This Row],[Salário]]/DJornada[[#This Row],[Horas Prevista no Mês]])</f>
        <v>36.842478354978326</v>
      </c>
      <c r="P324" s="37" t="str">
        <f>IF(DJornada[[#This Row],[Data Prevista]]="","",TEXT(DJornada[[#This Row],[Data Prevista]],"mm/aaaa"))</f>
        <v>09/2025</v>
      </c>
    </row>
    <row r="325" spans="2:16" x14ac:dyDescent="0.25">
      <c r="B325" s="33">
        <v>2</v>
      </c>
      <c r="C325" s="39" t="str">
        <f>IF(DJornada[[#This Row],[Matricula]]="","",VLOOKUP(DJornada[[#This Row],[Matricula]],Cadastros!$P:$Q,2,0))</f>
        <v>Funcionario 2</v>
      </c>
      <c r="D325" s="22" t="s">
        <v>139</v>
      </c>
      <c r="E325" s="33">
        <v>21</v>
      </c>
      <c r="F325" s="43">
        <v>0.36666666666666697</v>
      </c>
      <c r="G325" s="37">
        <f>IFERROR(IF(DJornada[[#This Row],[Dias Úteis]]="","",DJornada[[#This Row],[Dias Úteis]]*DJornada[[#This Row],[Carga Horária]]*24),"")</f>
        <v>184.80000000000015</v>
      </c>
      <c r="H325" s="33" t="s">
        <v>16</v>
      </c>
      <c r="I325" s="33" t="s">
        <v>97</v>
      </c>
      <c r="J325" s="33" t="s">
        <v>125</v>
      </c>
      <c r="K325" s="33" t="s">
        <v>10</v>
      </c>
      <c r="L325" s="33" t="s">
        <v>76</v>
      </c>
      <c r="M325" s="33" t="s">
        <v>143</v>
      </c>
      <c r="N325" s="77">
        <v>8720.85</v>
      </c>
      <c r="O325" s="78">
        <f>IF(DJornada[[#This Row],[Salário]]="","",DJornada[[#This Row],[Salário]]/DJornada[[#This Row],[Horas Prevista no Mês]])</f>
        <v>47.190746753246714</v>
      </c>
      <c r="P325" s="37" t="str">
        <f>IF(DJornada[[#This Row],[Data Prevista]]="","",TEXT(DJornada[[#This Row],[Data Prevista]],"mm/aaaa"))</f>
        <v>09/2025</v>
      </c>
    </row>
    <row r="326" spans="2:16" x14ac:dyDescent="0.25">
      <c r="B326" s="33">
        <v>3</v>
      </c>
      <c r="C326" s="39" t="str">
        <f>IF(DJornada[[#This Row],[Matricula]]="","",VLOOKUP(DJornada[[#This Row],[Matricula]],Cadastros!$P:$Q,2,0))</f>
        <v>Funcionario 3</v>
      </c>
      <c r="D326" s="22" t="s">
        <v>139</v>
      </c>
      <c r="E326" s="33">
        <v>21</v>
      </c>
      <c r="F326" s="42">
        <v>0.36666666666666697</v>
      </c>
      <c r="G326" s="37">
        <f>IFERROR(IF(DJornada[[#This Row],[Dias Úteis]]="","",DJornada[[#This Row],[Dias Úteis]]*DJornada[[#This Row],[Carga Horária]]*24),"")</f>
        <v>184.80000000000015</v>
      </c>
      <c r="H326" s="33" t="s">
        <v>16</v>
      </c>
      <c r="I326" s="33" t="s">
        <v>103</v>
      </c>
      <c r="J326" s="33" t="s">
        <v>123</v>
      </c>
      <c r="K326" s="33" t="s">
        <v>7</v>
      </c>
      <c r="L326" s="33" t="s">
        <v>76</v>
      </c>
      <c r="M326" s="33" t="s">
        <v>143</v>
      </c>
      <c r="N326" s="77">
        <v>3148.44</v>
      </c>
      <c r="O326" s="78">
        <f>IF(DJornada[[#This Row],[Salário]]="","",DJornada[[#This Row],[Salário]]/DJornada[[#This Row],[Horas Prevista no Mês]])</f>
        <v>17.037012987012972</v>
      </c>
      <c r="P326" s="37" t="str">
        <f>IF(DJornada[[#This Row],[Data Prevista]]="","",TEXT(DJornada[[#This Row],[Data Prevista]],"mm/aaaa"))</f>
        <v>09/2025</v>
      </c>
    </row>
    <row r="327" spans="2:16" x14ac:dyDescent="0.25">
      <c r="B327" s="33">
        <v>4</v>
      </c>
      <c r="C327" s="39" t="str">
        <f>IF(DJornada[[#This Row],[Matricula]]="","",VLOOKUP(DJornada[[#This Row],[Matricula]],Cadastros!$P:$Q,2,0))</f>
        <v>Funcionario 4</v>
      </c>
      <c r="D327" s="22" t="s">
        <v>139</v>
      </c>
      <c r="E327" s="33">
        <v>21</v>
      </c>
      <c r="F327" s="43">
        <v>0.36666666666666697</v>
      </c>
      <c r="G327" s="37">
        <f>IFERROR(IF(DJornada[[#This Row],[Dias Úteis]]="","",DJornada[[#This Row],[Dias Úteis]]*DJornada[[#This Row],[Carga Horária]]*24),"")</f>
        <v>184.80000000000015</v>
      </c>
      <c r="H327" s="33" t="s">
        <v>18</v>
      </c>
      <c r="I327" s="33" t="s">
        <v>105</v>
      </c>
      <c r="J327" s="33" t="s">
        <v>122</v>
      </c>
      <c r="K327" s="33" t="s">
        <v>11</v>
      </c>
      <c r="L327" s="33" t="s">
        <v>77</v>
      </c>
      <c r="M327" s="33" t="s">
        <v>0</v>
      </c>
      <c r="N327" s="77">
        <v>7436.92</v>
      </c>
      <c r="O327" s="78">
        <f>IF(DJornada[[#This Row],[Salário]]="","",DJornada[[#This Row],[Salário]]/DJornada[[#This Row],[Horas Prevista no Mês]])</f>
        <v>40.243073593073561</v>
      </c>
      <c r="P327" s="37" t="str">
        <f>IF(DJornada[[#This Row],[Data Prevista]]="","",TEXT(DJornada[[#This Row],[Data Prevista]],"mm/aaaa"))</f>
        <v>09/2025</v>
      </c>
    </row>
    <row r="328" spans="2:16" x14ac:dyDescent="0.25">
      <c r="B328" s="33">
        <v>5</v>
      </c>
      <c r="C328" s="39" t="str">
        <f>IF(DJornada[[#This Row],[Matricula]]="","",VLOOKUP(DJornada[[#This Row],[Matricula]],Cadastros!$P:$Q,2,0))</f>
        <v>Funcionario 5</v>
      </c>
      <c r="D328" s="22" t="s">
        <v>139</v>
      </c>
      <c r="E328" s="33">
        <v>21</v>
      </c>
      <c r="F328" s="42">
        <v>0.36666666666666697</v>
      </c>
      <c r="G328" s="37">
        <f>IFERROR(IF(DJornada[[#This Row],[Dias Úteis]]="","",DJornada[[#This Row],[Dias Úteis]]*DJornada[[#This Row],[Carga Horária]]*24),"")</f>
        <v>184.80000000000015</v>
      </c>
      <c r="H328" s="33" t="s">
        <v>17</v>
      </c>
      <c r="I328" s="33" t="s">
        <v>96</v>
      </c>
      <c r="J328" s="33" t="s">
        <v>126</v>
      </c>
      <c r="K328" s="33" t="s">
        <v>11</v>
      </c>
      <c r="L328" s="33" t="s">
        <v>76</v>
      </c>
      <c r="M328" s="33" t="s">
        <v>0</v>
      </c>
      <c r="N328" s="77">
        <v>7256.21</v>
      </c>
      <c r="O328" s="78">
        <f>IF(DJornada[[#This Row],[Salário]]="","",DJornada[[#This Row],[Salário]]/DJornada[[#This Row],[Horas Prevista no Mês]])</f>
        <v>39.265205627705598</v>
      </c>
      <c r="P328" s="37" t="str">
        <f>IF(DJornada[[#This Row],[Data Prevista]]="","",TEXT(DJornada[[#This Row],[Data Prevista]],"mm/aaaa"))</f>
        <v>09/2025</v>
      </c>
    </row>
    <row r="329" spans="2:16" x14ac:dyDescent="0.25">
      <c r="B329" s="33">
        <v>6</v>
      </c>
      <c r="C329" s="39" t="str">
        <f>IF(DJornada[[#This Row],[Matricula]]="","",VLOOKUP(DJornada[[#This Row],[Matricula]],Cadastros!$P:$Q,2,0))</f>
        <v>Funcionario 6</v>
      </c>
      <c r="D329" s="22" t="s">
        <v>139</v>
      </c>
      <c r="E329" s="33">
        <v>21</v>
      </c>
      <c r="F329" s="43">
        <v>0.36666666666666697</v>
      </c>
      <c r="G329" s="37">
        <f>IFERROR(IF(DJornada[[#This Row],[Dias Úteis]]="","",DJornada[[#This Row],[Dias Úteis]]*DJornada[[#This Row],[Carga Horária]]*24),"")</f>
        <v>184.80000000000015</v>
      </c>
      <c r="H329" s="33" t="s">
        <v>17</v>
      </c>
      <c r="I329" s="33" t="s">
        <v>106</v>
      </c>
      <c r="J329" s="33" t="s">
        <v>113</v>
      </c>
      <c r="K329" s="33" t="s">
        <v>10</v>
      </c>
      <c r="L329" s="33" t="s">
        <v>77</v>
      </c>
      <c r="M329" s="33" t="s">
        <v>143</v>
      </c>
      <c r="N329" s="77">
        <v>10147.469999999999</v>
      </c>
      <c r="O329" s="78">
        <f>IF(DJornada[[#This Row],[Salário]]="","",DJornada[[#This Row],[Salário]]/DJornada[[#This Row],[Horas Prevista no Mês]])</f>
        <v>54.910551948051896</v>
      </c>
      <c r="P329" s="37" t="str">
        <f>IF(DJornada[[#This Row],[Data Prevista]]="","",TEXT(DJornada[[#This Row],[Data Prevista]],"mm/aaaa"))</f>
        <v>09/2025</v>
      </c>
    </row>
    <row r="330" spans="2:16" x14ac:dyDescent="0.25">
      <c r="B330" s="33">
        <v>7</v>
      </c>
      <c r="C330" s="39" t="str">
        <f>IF(DJornada[[#This Row],[Matricula]]="","",VLOOKUP(DJornada[[#This Row],[Matricula]],Cadastros!$P:$Q,2,0))</f>
        <v>Funcionario 7</v>
      </c>
      <c r="D330" s="22" t="s">
        <v>139</v>
      </c>
      <c r="E330" s="33">
        <v>21</v>
      </c>
      <c r="F330" s="42">
        <v>0.36666666666666697</v>
      </c>
      <c r="G330" s="37">
        <f>IFERROR(IF(DJornada[[#This Row],[Dias Úteis]]="","",DJornada[[#This Row],[Dias Úteis]]*DJornada[[#This Row],[Carga Horária]]*24),"")</f>
        <v>184.80000000000015</v>
      </c>
      <c r="H330" s="33" t="s">
        <v>16</v>
      </c>
      <c r="I330" s="33" t="s">
        <v>110</v>
      </c>
      <c r="J330" s="33" t="s">
        <v>116</v>
      </c>
      <c r="K330" s="33" t="s">
        <v>8</v>
      </c>
      <c r="L330" s="33" t="s">
        <v>76</v>
      </c>
      <c r="M330" s="33" t="s">
        <v>0</v>
      </c>
      <c r="N330" s="77">
        <v>6115.44</v>
      </c>
      <c r="O330" s="78">
        <f>IF(DJornada[[#This Row],[Salário]]="","",DJornada[[#This Row],[Salário]]/DJornada[[#This Row],[Horas Prevista no Mês]])</f>
        <v>33.092207792207759</v>
      </c>
      <c r="P330" s="37" t="str">
        <f>IF(DJornada[[#This Row],[Data Prevista]]="","",TEXT(DJornada[[#This Row],[Data Prevista]],"mm/aaaa"))</f>
        <v>09/2025</v>
      </c>
    </row>
    <row r="331" spans="2:16" x14ac:dyDescent="0.25">
      <c r="B331" s="33">
        <v>8</v>
      </c>
      <c r="C331" s="39" t="str">
        <f>IF(DJornada[[#This Row],[Matricula]]="","",VLOOKUP(DJornada[[#This Row],[Matricula]],Cadastros!$P:$Q,2,0))</f>
        <v>Funcionario 8</v>
      </c>
      <c r="D331" s="22" t="s">
        <v>139</v>
      </c>
      <c r="E331" s="33">
        <v>21</v>
      </c>
      <c r="F331" s="43">
        <v>0.36666666666666697</v>
      </c>
      <c r="G331" s="37">
        <f>IFERROR(IF(DJornada[[#This Row],[Dias Úteis]]="","",DJornada[[#This Row],[Dias Úteis]]*DJornada[[#This Row],[Carga Horária]]*24),"")</f>
        <v>184.80000000000015</v>
      </c>
      <c r="H331" s="33" t="s">
        <v>16</v>
      </c>
      <c r="I331" s="33" t="s">
        <v>109</v>
      </c>
      <c r="J331" s="33" t="s">
        <v>121</v>
      </c>
      <c r="K331" s="33" t="s">
        <v>11</v>
      </c>
      <c r="L331" s="33" t="s">
        <v>76</v>
      </c>
      <c r="M331" s="33" t="s">
        <v>1</v>
      </c>
      <c r="N331" s="77">
        <v>2604.25</v>
      </c>
      <c r="O331" s="78">
        <f>IF(DJornada[[#This Row],[Salário]]="","",DJornada[[#This Row],[Salário]]/DJornada[[#This Row],[Horas Prevista no Mês]])</f>
        <v>14.092261904761893</v>
      </c>
      <c r="P331" s="37" t="str">
        <f>IF(DJornada[[#This Row],[Data Prevista]]="","",TEXT(DJornada[[#This Row],[Data Prevista]],"mm/aaaa"))</f>
        <v>09/2025</v>
      </c>
    </row>
    <row r="332" spans="2:16" x14ac:dyDescent="0.25">
      <c r="B332" s="33">
        <v>9</v>
      </c>
      <c r="C332" s="39" t="str">
        <f>IF(DJornada[[#This Row],[Matricula]]="","",VLOOKUP(DJornada[[#This Row],[Matricula]],Cadastros!$P:$Q,2,0))</f>
        <v>Funcionario 9</v>
      </c>
      <c r="D332" s="22" t="s">
        <v>139</v>
      </c>
      <c r="E332" s="33">
        <v>21</v>
      </c>
      <c r="F332" s="42">
        <v>0.36666666666666697</v>
      </c>
      <c r="G332" s="37">
        <f>IFERROR(IF(DJornada[[#This Row],[Dias Úteis]]="","",DJornada[[#This Row],[Dias Úteis]]*DJornada[[#This Row],[Carga Horária]]*24),"")</f>
        <v>184.80000000000015</v>
      </c>
      <c r="H332" s="33" t="s">
        <v>16</v>
      </c>
      <c r="I332" s="33" t="s">
        <v>100</v>
      </c>
      <c r="J332" s="33" t="s">
        <v>123</v>
      </c>
      <c r="K332" s="33" t="s">
        <v>11</v>
      </c>
      <c r="L332" s="33" t="s">
        <v>78</v>
      </c>
      <c r="M332" s="33" t="s">
        <v>143</v>
      </c>
      <c r="N332" s="77">
        <v>9814.35</v>
      </c>
      <c r="O332" s="78">
        <f>IF(DJornada[[#This Row],[Salário]]="","",DJornada[[#This Row],[Salário]]/DJornada[[#This Row],[Horas Prevista no Mês]])</f>
        <v>53.107954545454504</v>
      </c>
      <c r="P332" s="37" t="str">
        <f>IF(DJornada[[#This Row],[Data Prevista]]="","",TEXT(DJornada[[#This Row],[Data Prevista]],"mm/aaaa"))</f>
        <v>09/2025</v>
      </c>
    </row>
    <row r="333" spans="2:16" x14ac:dyDescent="0.25">
      <c r="B333" s="33">
        <v>10</v>
      </c>
      <c r="C333" s="39" t="str">
        <f>IF(DJornada[[#This Row],[Matricula]]="","",VLOOKUP(DJornada[[#This Row],[Matricula]],Cadastros!$P:$Q,2,0))</f>
        <v>Funcionario 10</v>
      </c>
      <c r="D333" s="22" t="s">
        <v>139</v>
      </c>
      <c r="E333" s="33">
        <v>21</v>
      </c>
      <c r="F333" s="43">
        <v>0.36666666666666697</v>
      </c>
      <c r="G333" s="37">
        <f>IFERROR(IF(DJornada[[#This Row],[Dias Úteis]]="","",DJornada[[#This Row],[Dias Úteis]]*DJornada[[#This Row],[Carga Horária]]*24),"")</f>
        <v>184.80000000000015</v>
      </c>
      <c r="H333" s="33" t="s">
        <v>16</v>
      </c>
      <c r="I333" s="33" t="s">
        <v>104</v>
      </c>
      <c r="J333" s="33" t="s">
        <v>115</v>
      </c>
      <c r="K333" s="33" t="s">
        <v>8</v>
      </c>
      <c r="L333" s="33" t="s">
        <v>77</v>
      </c>
      <c r="M333" s="33" t="s">
        <v>0</v>
      </c>
      <c r="N333" s="77">
        <v>4772.6099999999997</v>
      </c>
      <c r="O333" s="78">
        <f>IF(DJornada[[#This Row],[Salário]]="","",DJornada[[#This Row],[Salário]]/DJornada[[#This Row],[Horas Prevista no Mês]])</f>
        <v>25.825811688311664</v>
      </c>
      <c r="P333" s="37" t="str">
        <f>IF(DJornada[[#This Row],[Data Prevista]]="","",TEXT(DJornada[[#This Row],[Data Prevista]],"mm/aaaa"))</f>
        <v>09/2025</v>
      </c>
    </row>
    <row r="334" spans="2:16" x14ac:dyDescent="0.25">
      <c r="B334" s="33">
        <v>11</v>
      </c>
      <c r="C334" s="39" t="str">
        <f>IF(DJornada[[#This Row],[Matricula]]="","",VLOOKUP(DJornada[[#This Row],[Matricula]],Cadastros!$P:$Q,2,0))</f>
        <v>Funcionario 11</v>
      </c>
      <c r="D334" s="22" t="s">
        <v>139</v>
      </c>
      <c r="E334" s="33">
        <v>21</v>
      </c>
      <c r="F334" s="42">
        <v>0.36666666666666697</v>
      </c>
      <c r="G334" s="37">
        <f>IFERROR(IF(DJornada[[#This Row],[Dias Úteis]]="","",DJornada[[#This Row],[Dias Úteis]]*DJornada[[#This Row],[Carga Horária]]*24),"")</f>
        <v>184.80000000000015</v>
      </c>
      <c r="H334" s="33" t="s">
        <v>18</v>
      </c>
      <c r="I334" s="33" t="s">
        <v>106</v>
      </c>
      <c r="J334" s="33" t="s">
        <v>112</v>
      </c>
      <c r="K334" s="33" t="s">
        <v>10</v>
      </c>
      <c r="L334" s="33" t="s">
        <v>78</v>
      </c>
      <c r="M334" s="33" t="s">
        <v>0</v>
      </c>
      <c r="N334" s="77">
        <v>9527.76</v>
      </c>
      <c r="O334" s="78">
        <f>IF(DJornada[[#This Row],[Salário]]="","",DJornada[[#This Row],[Salário]]/DJornada[[#This Row],[Horas Prevista no Mês]])</f>
        <v>51.557142857142814</v>
      </c>
      <c r="P334" s="37" t="str">
        <f>IF(DJornada[[#This Row],[Data Prevista]]="","",TEXT(DJornada[[#This Row],[Data Prevista]],"mm/aaaa"))</f>
        <v>09/2025</v>
      </c>
    </row>
    <row r="335" spans="2:16" x14ac:dyDescent="0.25">
      <c r="B335" s="33">
        <v>12</v>
      </c>
      <c r="C335" s="39" t="str">
        <f>IF(DJornada[[#This Row],[Matricula]]="","",VLOOKUP(DJornada[[#This Row],[Matricula]],Cadastros!$P:$Q,2,0))</f>
        <v>Funcionario 12</v>
      </c>
      <c r="D335" s="22" t="s">
        <v>139</v>
      </c>
      <c r="E335" s="33">
        <v>21</v>
      </c>
      <c r="F335" s="43">
        <v>0.36666666666666697</v>
      </c>
      <c r="G335" s="37">
        <f>IFERROR(IF(DJornada[[#This Row],[Dias Úteis]]="","",DJornada[[#This Row],[Dias Úteis]]*DJornada[[#This Row],[Carga Horária]]*24),"")</f>
        <v>184.80000000000015</v>
      </c>
      <c r="H335" s="33" t="s">
        <v>16</v>
      </c>
      <c r="I335" s="33" t="s">
        <v>107</v>
      </c>
      <c r="J335" s="33" t="s">
        <v>123</v>
      </c>
      <c r="K335" s="33" t="s">
        <v>10</v>
      </c>
      <c r="L335" s="33" t="s">
        <v>77</v>
      </c>
      <c r="M335" s="33" t="s">
        <v>0</v>
      </c>
      <c r="N335" s="77">
        <v>2449.09</v>
      </c>
      <c r="O335" s="78">
        <f>IF(DJornada[[#This Row],[Salário]]="","",DJornada[[#This Row],[Salário]]/DJornada[[#This Row],[Horas Prevista no Mês]])</f>
        <v>13.252651515151506</v>
      </c>
      <c r="P335" s="37" t="str">
        <f>IF(DJornada[[#This Row],[Data Prevista]]="","",TEXT(DJornada[[#This Row],[Data Prevista]],"mm/aaaa"))</f>
        <v>09/2025</v>
      </c>
    </row>
    <row r="336" spans="2:16" x14ac:dyDescent="0.25">
      <c r="B336" s="33">
        <v>13</v>
      </c>
      <c r="C336" s="39" t="str">
        <f>IF(DJornada[[#This Row],[Matricula]]="","",VLOOKUP(DJornada[[#This Row],[Matricula]],Cadastros!$P:$Q,2,0))</f>
        <v>Funcionario 13</v>
      </c>
      <c r="D336" s="22" t="s">
        <v>139</v>
      </c>
      <c r="E336" s="33">
        <v>21</v>
      </c>
      <c r="F336" s="42">
        <v>0.36666666666666697</v>
      </c>
      <c r="G336" s="37">
        <f>IFERROR(IF(DJornada[[#This Row],[Dias Úteis]]="","",DJornada[[#This Row],[Dias Úteis]]*DJornada[[#This Row],[Carga Horária]]*24),"")</f>
        <v>184.80000000000015</v>
      </c>
      <c r="H336" s="33" t="s">
        <v>18</v>
      </c>
      <c r="I336" s="33" t="s">
        <v>101</v>
      </c>
      <c r="J336" s="33" t="s">
        <v>117</v>
      </c>
      <c r="K336" s="33" t="s">
        <v>9</v>
      </c>
      <c r="L336" s="33" t="s">
        <v>76</v>
      </c>
      <c r="M336" s="33" t="s">
        <v>1</v>
      </c>
      <c r="N336" s="77">
        <v>8000.31</v>
      </c>
      <c r="O336" s="78">
        <f>IF(DJornada[[#This Row],[Salário]]="","",DJornada[[#This Row],[Salário]]/DJornada[[#This Row],[Horas Prevista no Mês]])</f>
        <v>43.291720779220746</v>
      </c>
      <c r="P336" s="37" t="str">
        <f>IF(DJornada[[#This Row],[Data Prevista]]="","",TEXT(DJornada[[#This Row],[Data Prevista]],"mm/aaaa"))</f>
        <v>09/2025</v>
      </c>
    </row>
    <row r="337" spans="2:16" x14ac:dyDescent="0.25">
      <c r="B337" s="33">
        <v>14</v>
      </c>
      <c r="C337" s="39" t="str">
        <f>IF(DJornada[[#This Row],[Matricula]]="","",VLOOKUP(DJornada[[#This Row],[Matricula]],Cadastros!$P:$Q,2,0))</f>
        <v>Funcionario 14</v>
      </c>
      <c r="D337" s="22" t="s">
        <v>139</v>
      </c>
      <c r="E337" s="33">
        <v>21</v>
      </c>
      <c r="F337" s="43">
        <v>0.36666666666666697</v>
      </c>
      <c r="G337" s="37">
        <f>IFERROR(IF(DJornada[[#This Row],[Dias Úteis]]="","",DJornada[[#This Row],[Dias Úteis]]*DJornada[[#This Row],[Carga Horária]]*24),"")</f>
        <v>184.80000000000015</v>
      </c>
      <c r="H337" s="33" t="s">
        <v>17</v>
      </c>
      <c r="I337" s="33" t="s">
        <v>105</v>
      </c>
      <c r="J337" s="33" t="s">
        <v>124</v>
      </c>
      <c r="K337" s="33" t="s">
        <v>10</v>
      </c>
      <c r="L337" s="33" t="s">
        <v>78</v>
      </c>
      <c r="M337" s="33" t="s">
        <v>0</v>
      </c>
      <c r="N337" s="77">
        <v>8915.2099999999991</v>
      </c>
      <c r="O337" s="78">
        <f>IF(DJornada[[#This Row],[Salário]]="","",DJornada[[#This Row],[Salário]]/DJornada[[#This Row],[Horas Prevista no Mês]])</f>
        <v>48.24247835497831</v>
      </c>
      <c r="P337" s="37" t="str">
        <f>IF(DJornada[[#This Row],[Data Prevista]]="","",TEXT(DJornada[[#This Row],[Data Prevista]],"mm/aaaa"))</f>
        <v>09/2025</v>
      </c>
    </row>
    <row r="338" spans="2:16" x14ac:dyDescent="0.25">
      <c r="B338" s="33">
        <v>15</v>
      </c>
      <c r="C338" s="39" t="str">
        <f>IF(DJornada[[#This Row],[Matricula]]="","",VLOOKUP(DJornada[[#This Row],[Matricula]],Cadastros!$P:$Q,2,0))</f>
        <v>Funcionario 15</v>
      </c>
      <c r="D338" s="22" t="s">
        <v>139</v>
      </c>
      <c r="E338" s="33">
        <v>21</v>
      </c>
      <c r="F338" s="42">
        <v>0.36666666666666697</v>
      </c>
      <c r="G338" s="37">
        <f>IFERROR(IF(DJornada[[#This Row],[Dias Úteis]]="","",DJornada[[#This Row],[Dias Úteis]]*DJornada[[#This Row],[Carga Horária]]*24),"")</f>
        <v>184.80000000000015</v>
      </c>
      <c r="H338" s="33" t="s">
        <v>18</v>
      </c>
      <c r="I338" s="33" t="s">
        <v>103</v>
      </c>
      <c r="J338" s="33" t="s">
        <v>112</v>
      </c>
      <c r="K338" s="33" t="s">
        <v>8</v>
      </c>
      <c r="L338" s="33" t="s">
        <v>77</v>
      </c>
      <c r="M338" s="33" t="s">
        <v>143</v>
      </c>
      <c r="N338" s="77">
        <v>10724.37</v>
      </c>
      <c r="O338" s="78">
        <f>IF(DJornada[[#This Row],[Salário]]="","",DJornada[[#This Row],[Salário]]/DJornada[[#This Row],[Horas Prevista no Mês]])</f>
        <v>58.032305194805154</v>
      </c>
      <c r="P338" s="37" t="str">
        <f>IF(DJornada[[#This Row],[Data Prevista]]="","",TEXT(DJornada[[#This Row],[Data Prevista]],"mm/aaaa"))</f>
        <v>09/2025</v>
      </c>
    </row>
    <row r="339" spans="2:16" x14ac:dyDescent="0.25">
      <c r="B339" s="33">
        <v>16</v>
      </c>
      <c r="C339" s="39" t="str">
        <f>IF(DJornada[[#This Row],[Matricula]]="","",VLOOKUP(DJornada[[#This Row],[Matricula]],Cadastros!$P:$Q,2,0))</f>
        <v>Funcionario 16</v>
      </c>
      <c r="D339" s="22" t="s">
        <v>139</v>
      </c>
      <c r="E339" s="33">
        <v>21</v>
      </c>
      <c r="F339" s="43">
        <v>0.36666666666666697</v>
      </c>
      <c r="G339" s="37">
        <f>IFERROR(IF(DJornada[[#This Row],[Dias Úteis]]="","",DJornada[[#This Row],[Dias Úteis]]*DJornada[[#This Row],[Carga Horária]]*24),"")</f>
        <v>184.80000000000015</v>
      </c>
      <c r="H339" s="33" t="s">
        <v>16</v>
      </c>
      <c r="I339" s="33" t="s">
        <v>104</v>
      </c>
      <c r="J339" s="33" t="s">
        <v>122</v>
      </c>
      <c r="K339" s="33" t="s">
        <v>11</v>
      </c>
      <c r="L339" s="33" t="s">
        <v>76</v>
      </c>
      <c r="M339" s="33" t="s">
        <v>1</v>
      </c>
      <c r="N339" s="77">
        <v>8073.66</v>
      </c>
      <c r="O339" s="78">
        <f>IF(DJornada[[#This Row],[Salário]]="","",DJornada[[#This Row],[Salário]]/DJornada[[#This Row],[Horas Prevista no Mês]])</f>
        <v>43.688636363636327</v>
      </c>
      <c r="P339" s="37" t="str">
        <f>IF(DJornada[[#This Row],[Data Prevista]]="","",TEXT(DJornada[[#This Row],[Data Prevista]],"mm/aaaa"))</f>
        <v>09/2025</v>
      </c>
    </row>
    <row r="340" spans="2:16" x14ac:dyDescent="0.25">
      <c r="B340" s="33">
        <v>17</v>
      </c>
      <c r="C340" s="39" t="str">
        <f>IF(DJornada[[#This Row],[Matricula]]="","",VLOOKUP(DJornada[[#This Row],[Matricula]],Cadastros!$P:$Q,2,0))</f>
        <v>Funcionario 17</v>
      </c>
      <c r="D340" s="22" t="s">
        <v>139</v>
      </c>
      <c r="E340" s="33">
        <v>21</v>
      </c>
      <c r="F340" s="42">
        <v>0.36666666666666697</v>
      </c>
      <c r="G340" s="37">
        <f>IFERROR(IF(DJornada[[#This Row],[Dias Úteis]]="","",DJornada[[#This Row],[Dias Úteis]]*DJornada[[#This Row],[Carga Horária]]*24),"")</f>
        <v>184.80000000000015</v>
      </c>
      <c r="H340" s="33" t="s">
        <v>16</v>
      </c>
      <c r="I340" s="33" t="s">
        <v>102</v>
      </c>
      <c r="J340" s="33" t="s">
        <v>120</v>
      </c>
      <c r="K340" s="33" t="s">
        <v>9</v>
      </c>
      <c r="L340" s="33" t="s">
        <v>77</v>
      </c>
      <c r="M340" s="33" t="s">
        <v>0</v>
      </c>
      <c r="N340" s="77">
        <v>3534.2</v>
      </c>
      <c r="O340" s="78">
        <f>IF(DJornada[[#This Row],[Salário]]="","",DJornada[[#This Row],[Salário]]/DJornada[[#This Row],[Horas Prevista no Mês]])</f>
        <v>19.124458874458856</v>
      </c>
      <c r="P340" s="37" t="str">
        <f>IF(DJornada[[#This Row],[Data Prevista]]="","",TEXT(DJornada[[#This Row],[Data Prevista]],"mm/aaaa"))</f>
        <v>09/2025</v>
      </c>
    </row>
    <row r="341" spans="2:16" x14ac:dyDescent="0.25">
      <c r="B341" s="33">
        <v>18</v>
      </c>
      <c r="C341" s="39" t="str">
        <f>IF(DJornada[[#This Row],[Matricula]]="","",VLOOKUP(DJornada[[#This Row],[Matricula]],Cadastros!$P:$Q,2,0))</f>
        <v>Funcionario 18</v>
      </c>
      <c r="D341" s="22" t="s">
        <v>139</v>
      </c>
      <c r="E341" s="33">
        <v>21</v>
      </c>
      <c r="F341" s="43">
        <v>0.36666666666666697</v>
      </c>
      <c r="G341" s="37">
        <f>IFERROR(IF(DJornada[[#This Row],[Dias Úteis]]="","",DJornada[[#This Row],[Dias Úteis]]*DJornada[[#This Row],[Carga Horária]]*24),"")</f>
        <v>184.80000000000015</v>
      </c>
      <c r="H341" s="33" t="s">
        <v>16</v>
      </c>
      <c r="I341" s="33" t="s">
        <v>99</v>
      </c>
      <c r="J341" s="33" t="s">
        <v>125</v>
      </c>
      <c r="K341" s="33" t="s">
        <v>10</v>
      </c>
      <c r="L341" s="33" t="s">
        <v>78</v>
      </c>
      <c r="M341" s="33" t="s">
        <v>1</v>
      </c>
      <c r="N341" s="77">
        <v>10888.2</v>
      </c>
      <c r="O341" s="78">
        <f>IF(DJornada[[#This Row],[Salário]]="","",DJornada[[#This Row],[Salário]]/DJornada[[#This Row],[Horas Prevista no Mês]])</f>
        <v>58.918831168831126</v>
      </c>
      <c r="P341" s="37" t="str">
        <f>IF(DJornada[[#This Row],[Data Prevista]]="","",TEXT(DJornada[[#This Row],[Data Prevista]],"mm/aaaa"))</f>
        <v>09/2025</v>
      </c>
    </row>
    <row r="342" spans="2:16" x14ac:dyDescent="0.25">
      <c r="B342" s="33">
        <v>19</v>
      </c>
      <c r="C342" s="39" t="str">
        <f>IF(DJornada[[#This Row],[Matricula]]="","",VLOOKUP(DJornada[[#This Row],[Matricula]],Cadastros!$P:$Q,2,0))</f>
        <v>Funcionario 19</v>
      </c>
      <c r="D342" s="22" t="s">
        <v>139</v>
      </c>
      <c r="E342" s="33">
        <v>21</v>
      </c>
      <c r="F342" s="42">
        <v>0.36666666666666697</v>
      </c>
      <c r="G342" s="37">
        <f>IFERROR(IF(DJornada[[#This Row],[Dias Úteis]]="","",DJornada[[#This Row],[Dias Úteis]]*DJornada[[#This Row],[Carga Horária]]*24),"")</f>
        <v>184.80000000000015</v>
      </c>
      <c r="H342" s="33" t="s">
        <v>16</v>
      </c>
      <c r="I342" s="33" t="s">
        <v>99</v>
      </c>
      <c r="J342" s="33" t="s">
        <v>113</v>
      </c>
      <c r="K342" s="33" t="s">
        <v>7</v>
      </c>
      <c r="L342" s="33" t="s">
        <v>78</v>
      </c>
      <c r="M342" s="33" t="s">
        <v>1</v>
      </c>
      <c r="N342" s="77">
        <v>10687.71</v>
      </c>
      <c r="O342" s="78">
        <f>IF(DJornada[[#This Row],[Salário]]="","",DJornada[[#This Row],[Salário]]/DJornada[[#This Row],[Horas Prevista no Mês]])</f>
        <v>57.833928571428515</v>
      </c>
      <c r="P342" s="37" t="str">
        <f>IF(DJornada[[#This Row],[Data Prevista]]="","",TEXT(DJornada[[#This Row],[Data Prevista]],"mm/aaaa"))</f>
        <v>09/2025</v>
      </c>
    </row>
    <row r="343" spans="2:16" x14ac:dyDescent="0.25">
      <c r="B343" s="33">
        <v>20</v>
      </c>
      <c r="C343" s="39" t="str">
        <f>IF(DJornada[[#This Row],[Matricula]]="","",VLOOKUP(DJornada[[#This Row],[Matricula]],Cadastros!$P:$Q,2,0))</f>
        <v>Funcionario 20</v>
      </c>
      <c r="D343" s="22" t="s">
        <v>139</v>
      </c>
      <c r="E343" s="33">
        <v>21</v>
      </c>
      <c r="F343" s="43">
        <v>0.36666666666666697</v>
      </c>
      <c r="G343" s="37">
        <f>IFERROR(IF(DJornada[[#This Row],[Dias Úteis]]="","",DJornada[[#This Row],[Dias Úteis]]*DJornada[[#This Row],[Carga Horária]]*24),"")</f>
        <v>184.80000000000015</v>
      </c>
      <c r="H343" s="33" t="s">
        <v>18</v>
      </c>
      <c r="I343" s="33" t="s">
        <v>103</v>
      </c>
      <c r="J343" s="33" t="s">
        <v>121</v>
      </c>
      <c r="K343" s="33" t="s">
        <v>10</v>
      </c>
      <c r="L343" s="33" t="s">
        <v>78</v>
      </c>
      <c r="M343" s="33" t="s">
        <v>143</v>
      </c>
      <c r="N343" s="77">
        <v>3770.74</v>
      </c>
      <c r="O343" s="78">
        <f>IF(DJornada[[#This Row],[Salário]]="","",DJornada[[#This Row],[Salário]]/DJornada[[#This Row],[Horas Prevista no Mês]])</f>
        <v>20.40443722943721</v>
      </c>
      <c r="P343" s="37" t="str">
        <f>IF(DJornada[[#This Row],[Data Prevista]]="","",TEXT(DJornada[[#This Row],[Data Prevista]],"mm/aaaa"))</f>
        <v>09/2025</v>
      </c>
    </row>
    <row r="344" spans="2:16" x14ac:dyDescent="0.25">
      <c r="B344" s="33">
        <v>21</v>
      </c>
      <c r="C344" s="39" t="str">
        <f>IF(DJornada[[#This Row],[Matricula]]="","",VLOOKUP(DJornada[[#This Row],[Matricula]],Cadastros!$P:$Q,2,0))</f>
        <v>Funcionario 21</v>
      </c>
      <c r="D344" s="22" t="s">
        <v>139</v>
      </c>
      <c r="E344" s="33">
        <v>21</v>
      </c>
      <c r="F344" s="42">
        <v>0.36666666666666697</v>
      </c>
      <c r="G344" s="37">
        <f>IFERROR(IF(DJornada[[#This Row],[Dias Úteis]]="","",DJornada[[#This Row],[Dias Úteis]]*DJornada[[#This Row],[Carga Horária]]*24),"")</f>
        <v>184.80000000000015</v>
      </c>
      <c r="H344" s="33" t="s">
        <v>17</v>
      </c>
      <c r="I344" s="33" t="s">
        <v>107</v>
      </c>
      <c r="J344" s="33" t="s">
        <v>128</v>
      </c>
      <c r="K344" s="33" t="s">
        <v>11</v>
      </c>
      <c r="L344" s="33" t="s">
        <v>76</v>
      </c>
      <c r="M344" s="33" t="s">
        <v>143</v>
      </c>
      <c r="N344" s="77">
        <v>6161.21</v>
      </c>
      <c r="O344" s="78">
        <f>IF(DJornada[[#This Row],[Salário]]="","",DJornada[[#This Row],[Salário]]/DJornada[[#This Row],[Horas Prevista no Mês]])</f>
        <v>33.339880952380923</v>
      </c>
      <c r="P344" s="37" t="str">
        <f>IF(DJornada[[#This Row],[Data Prevista]]="","",TEXT(DJornada[[#This Row],[Data Prevista]],"mm/aaaa"))</f>
        <v>09/2025</v>
      </c>
    </row>
    <row r="345" spans="2:16" x14ac:dyDescent="0.25">
      <c r="B345" s="33">
        <v>22</v>
      </c>
      <c r="C345" s="39" t="str">
        <f>IF(DJornada[[#This Row],[Matricula]]="","",VLOOKUP(DJornada[[#This Row],[Matricula]],Cadastros!$P:$Q,2,0))</f>
        <v>Funcionario 22</v>
      </c>
      <c r="D345" s="22" t="s">
        <v>139</v>
      </c>
      <c r="E345" s="33">
        <v>21</v>
      </c>
      <c r="F345" s="43">
        <v>0.36666666666666697</v>
      </c>
      <c r="G345" s="37">
        <f>IFERROR(IF(DJornada[[#This Row],[Dias Úteis]]="","",DJornada[[#This Row],[Dias Úteis]]*DJornada[[#This Row],[Carga Horária]]*24),"")</f>
        <v>184.80000000000015</v>
      </c>
      <c r="H345" s="33" t="s">
        <v>16</v>
      </c>
      <c r="I345" s="33" t="s">
        <v>108</v>
      </c>
      <c r="J345" s="33" t="s">
        <v>113</v>
      </c>
      <c r="K345" s="33" t="s">
        <v>8</v>
      </c>
      <c r="L345" s="33" t="s">
        <v>78</v>
      </c>
      <c r="M345" s="33" t="s">
        <v>1</v>
      </c>
      <c r="N345" s="77">
        <v>9095.89</v>
      </c>
      <c r="O345" s="78">
        <f>IF(DJornada[[#This Row],[Salário]]="","",DJornada[[#This Row],[Salário]]/DJornada[[#This Row],[Horas Prevista no Mês]])</f>
        <v>49.220183982683942</v>
      </c>
      <c r="P345" s="37" t="str">
        <f>IF(DJornada[[#This Row],[Data Prevista]]="","",TEXT(DJornada[[#This Row],[Data Prevista]],"mm/aaaa"))</f>
        <v>09/2025</v>
      </c>
    </row>
    <row r="346" spans="2:16" x14ac:dyDescent="0.25">
      <c r="B346" s="33">
        <v>23</v>
      </c>
      <c r="C346" s="39" t="str">
        <f>IF(DJornada[[#This Row],[Matricula]]="","",VLOOKUP(DJornada[[#This Row],[Matricula]],Cadastros!$P:$Q,2,0))</f>
        <v>Funcionario 23</v>
      </c>
      <c r="D346" s="22" t="s">
        <v>139</v>
      </c>
      <c r="E346" s="33">
        <v>21</v>
      </c>
      <c r="F346" s="42">
        <v>0.36666666666666697</v>
      </c>
      <c r="G346" s="37">
        <f>IFERROR(IF(DJornada[[#This Row],[Dias Úteis]]="","",DJornada[[#This Row],[Dias Úteis]]*DJornada[[#This Row],[Carga Horária]]*24),"")</f>
        <v>184.80000000000015</v>
      </c>
      <c r="H346" s="33" t="s">
        <v>17</v>
      </c>
      <c r="I346" s="33" t="s">
        <v>104</v>
      </c>
      <c r="J346" s="33" t="s">
        <v>120</v>
      </c>
      <c r="K346" s="33" t="s">
        <v>8</v>
      </c>
      <c r="L346" s="33" t="s">
        <v>77</v>
      </c>
      <c r="M346" s="33" t="s">
        <v>143</v>
      </c>
      <c r="N346" s="77">
        <v>4804.7</v>
      </c>
      <c r="O346" s="78">
        <f>IF(DJornada[[#This Row],[Salário]]="","",DJornada[[#This Row],[Salário]]/DJornada[[#This Row],[Horas Prevista no Mês]])</f>
        <v>25.999458874458853</v>
      </c>
      <c r="P346" s="37" t="str">
        <f>IF(DJornada[[#This Row],[Data Prevista]]="","",TEXT(DJornada[[#This Row],[Data Prevista]],"mm/aaaa"))</f>
        <v>09/2025</v>
      </c>
    </row>
    <row r="347" spans="2:16" x14ac:dyDescent="0.25">
      <c r="B347" s="33">
        <v>24</v>
      </c>
      <c r="C347" s="39" t="str">
        <f>IF(DJornada[[#This Row],[Matricula]]="","",VLOOKUP(DJornada[[#This Row],[Matricula]],Cadastros!$P:$Q,2,0))</f>
        <v>Funcionario 24</v>
      </c>
      <c r="D347" s="22" t="s">
        <v>139</v>
      </c>
      <c r="E347" s="33">
        <v>21</v>
      </c>
      <c r="F347" s="43">
        <v>0.36666666666666697</v>
      </c>
      <c r="G347" s="37">
        <f>IFERROR(IF(DJornada[[#This Row],[Dias Úteis]]="","",DJornada[[#This Row],[Dias Úteis]]*DJornada[[#This Row],[Carga Horária]]*24),"")</f>
        <v>184.80000000000015</v>
      </c>
      <c r="H347" s="33" t="s">
        <v>18</v>
      </c>
      <c r="I347" s="33" t="s">
        <v>102</v>
      </c>
      <c r="J347" s="33" t="s">
        <v>127</v>
      </c>
      <c r="K347" s="33" t="s">
        <v>9</v>
      </c>
      <c r="L347" s="33" t="s">
        <v>77</v>
      </c>
      <c r="M347" s="33" t="s">
        <v>143</v>
      </c>
      <c r="N347" s="77">
        <v>3989.14</v>
      </c>
      <c r="O347" s="78">
        <f>IF(DJornada[[#This Row],[Salário]]="","",DJornada[[#This Row],[Salário]]/DJornada[[#This Row],[Horas Prevista no Mês]])</f>
        <v>21.586255411255394</v>
      </c>
      <c r="P347" s="37" t="str">
        <f>IF(DJornada[[#This Row],[Data Prevista]]="","",TEXT(DJornada[[#This Row],[Data Prevista]],"mm/aaaa"))</f>
        <v>09/2025</v>
      </c>
    </row>
    <row r="348" spans="2:16" x14ac:dyDescent="0.25">
      <c r="B348" s="33">
        <v>25</v>
      </c>
      <c r="C348" s="39" t="str">
        <f>IF(DJornada[[#This Row],[Matricula]]="","",VLOOKUP(DJornada[[#This Row],[Matricula]],Cadastros!$P:$Q,2,0))</f>
        <v>Funcionario 25</v>
      </c>
      <c r="D348" s="22" t="s">
        <v>139</v>
      </c>
      <c r="E348" s="33">
        <v>21</v>
      </c>
      <c r="F348" s="42">
        <v>0.36666666666666697</v>
      </c>
      <c r="G348" s="37">
        <f>IFERROR(IF(DJornada[[#This Row],[Dias Úteis]]="","",DJornada[[#This Row],[Dias Úteis]]*DJornada[[#This Row],[Carga Horária]]*24),"")</f>
        <v>184.80000000000015</v>
      </c>
      <c r="H348" s="33" t="s">
        <v>17</v>
      </c>
      <c r="I348" s="33" t="s">
        <v>105</v>
      </c>
      <c r="J348" s="33" t="s">
        <v>113</v>
      </c>
      <c r="K348" s="33" t="s">
        <v>11</v>
      </c>
      <c r="L348" s="33" t="s">
        <v>78</v>
      </c>
      <c r="M348" s="33" t="s">
        <v>0</v>
      </c>
      <c r="N348" s="77">
        <v>9382.86</v>
      </c>
      <c r="O348" s="78">
        <f>IF(DJornada[[#This Row],[Salário]]="","",DJornada[[#This Row],[Salário]]/DJornada[[#This Row],[Horas Prevista no Mês]])</f>
        <v>50.773051948051908</v>
      </c>
      <c r="P348" s="37" t="str">
        <f>IF(DJornada[[#This Row],[Data Prevista]]="","",TEXT(DJornada[[#This Row],[Data Prevista]],"mm/aaaa"))</f>
        <v>09/2025</v>
      </c>
    </row>
    <row r="349" spans="2:16" x14ac:dyDescent="0.25">
      <c r="B349" s="33">
        <v>26</v>
      </c>
      <c r="C349" s="39" t="str">
        <f>IF(DJornada[[#This Row],[Matricula]]="","",VLOOKUP(DJornada[[#This Row],[Matricula]],Cadastros!$P:$Q,2,0))</f>
        <v>Funcionario 26</v>
      </c>
      <c r="D349" s="22" t="s">
        <v>139</v>
      </c>
      <c r="E349" s="33">
        <v>21</v>
      </c>
      <c r="F349" s="43">
        <v>0.36666666666666697</v>
      </c>
      <c r="G349" s="37">
        <f>IFERROR(IF(DJornada[[#This Row],[Dias Úteis]]="","",DJornada[[#This Row],[Dias Úteis]]*DJornada[[#This Row],[Carga Horária]]*24),"")</f>
        <v>184.80000000000015</v>
      </c>
      <c r="H349" s="33" t="s">
        <v>18</v>
      </c>
      <c r="I349" s="33" t="s">
        <v>100</v>
      </c>
      <c r="J349" s="33" t="s">
        <v>123</v>
      </c>
      <c r="K349" s="33" t="s">
        <v>9</v>
      </c>
      <c r="L349" s="33" t="s">
        <v>78</v>
      </c>
      <c r="M349" s="33" t="s">
        <v>0</v>
      </c>
      <c r="N349" s="77">
        <v>11975.91</v>
      </c>
      <c r="O349" s="78">
        <f>IF(DJornada[[#This Row],[Salário]]="","",DJornada[[#This Row],[Salário]]/DJornada[[#This Row],[Horas Prevista no Mês]])</f>
        <v>64.804707792207736</v>
      </c>
      <c r="P349" s="37" t="str">
        <f>IF(DJornada[[#This Row],[Data Prevista]]="","",TEXT(DJornada[[#This Row],[Data Prevista]],"mm/aaaa"))</f>
        <v>09/2025</v>
      </c>
    </row>
    <row r="350" spans="2:16" x14ac:dyDescent="0.25">
      <c r="B350" s="33">
        <v>27</v>
      </c>
      <c r="C350" s="39" t="str">
        <f>IF(DJornada[[#This Row],[Matricula]]="","",VLOOKUP(DJornada[[#This Row],[Matricula]],Cadastros!$P:$Q,2,0))</f>
        <v>Funcionario 27</v>
      </c>
      <c r="D350" s="22" t="s">
        <v>139</v>
      </c>
      <c r="E350" s="33">
        <v>21</v>
      </c>
      <c r="F350" s="42">
        <v>0.36666666666666697</v>
      </c>
      <c r="G350" s="37">
        <f>IFERROR(IF(DJornada[[#This Row],[Dias Úteis]]="","",DJornada[[#This Row],[Dias Úteis]]*DJornada[[#This Row],[Carga Horária]]*24),"")</f>
        <v>184.80000000000015</v>
      </c>
      <c r="H350" s="33" t="s">
        <v>17</v>
      </c>
      <c r="I350" s="33" t="s">
        <v>108</v>
      </c>
      <c r="J350" s="33" t="s">
        <v>127</v>
      </c>
      <c r="K350" s="33" t="s">
        <v>10</v>
      </c>
      <c r="L350" s="33" t="s">
        <v>78</v>
      </c>
      <c r="M350" s="33" t="s">
        <v>143</v>
      </c>
      <c r="N350" s="77">
        <v>4645.74</v>
      </c>
      <c r="O350" s="78">
        <f>IF(DJornada[[#This Row],[Salário]]="","",DJornada[[#This Row],[Salário]]/DJornada[[#This Row],[Horas Prevista no Mês]])</f>
        <v>25.139285714285691</v>
      </c>
      <c r="P350" s="37" t="str">
        <f>IF(DJornada[[#This Row],[Data Prevista]]="","",TEXT(DJornada[[#This Row],[Data Prevista]],"mm/aaaa"))</f>
        <v>09/2025</v>
      </c>
    </row>
    <row r="351" spans="2:16" x14ac:dyDescent="0.25">
      <c r="B351" s="33">
        <v>28</v>
      </c>
      <c r="C351" s="39" t="str">
        <f>IF(DJornada[[#This Row],[Matricula]]="","",VLOOKUP(DJornada[[#This Row],[Matricula]],Cadastros!$P:$Q,2,0))</f>
        <v>Funcionario 28</v>
      </c>
      <c r="D351" s="22" t="s">
        <v>139</v>
      </c>
      <c r="E351" s="33">
        <v>21</v>
      </c>
      <c r="F351" s="43">
        <v>0.36666666666666697</v>
      </c>
      <c r="G351" s="37">
        <f>IFERROR(IF(DJornada[[#This Row],[Dias Úteis]]="","",DJornada[[#This Row],[Dias Úteis]]*DJornada[[#This Row],[Carga Horária]]*24),"")</f>
        <v>184.80000000000015</v>
      </c>
      <c r="H351" s="33" t="s">
        <v>18</v>
      </c>
      <c r="I351" s="33" t="s">
        <v>101</v>
      </c>
      <c r="J351" s="33" t="s">
        <v>119</v>
      </c>
      <c r="K351" s="33" t="s">
        <v>9</v>
      </c>
      <c r="L351" s="33" t="s">
        <v>76</v>
      </c>
      <c r="M351" s="33" t="s">
        <v>0</v>
      </c>
      <c r="N351" s="77">
        <v>2280.41</v>
      </c>
      <c r="O351" s="78">
        <f>IF(DJornada[[#This Row],[Salário]]="","",DJornada[[#This Row],[Salário]]/DJornada[[#This Row],[Horas Prevista no Mês]])</f>
        <v>12.339880952380941</v>
      </c>
      <c r="P351" s="37" t="str">
        <f>IF(DJornada[[#This Row],[Data Prevista]]="","",TEXT(DJornada[[#This Row],[Data Prevista]],"mm/aaaa"))</f>
        <v>09/2025</v>
      </c>
    </row>
    <row r="352" spans="2:16" x14ac:dyDescent="0.25">
      <c r="B352" s="33">
        <v>29</v>
      </c>
      <c r="C352" s="39" t="str">
        <f>IF(DJornada[[#This Row],[Matricula]]="","",VLOOKUP(DJornada[[#This Row],[Matricula]],Cadastros!$P:$Q,2,0))</f>
        <v>Funcionario 29</v>
      </c>
      <c r="D352" s="22" t="s">
        <v>139</v>
      </c>
      <c r="E352" s="33">
        <v>21</v>
      </c>
      <c r="F352" s="42">
        <v>0.36666666666666697</v>
      </c>
      <c r="G352" s="37">
        <f>IFERROR(IF(DJornada[[#This Row],[Dias Úteis]]="","",DJornada[[#This Row],[Dias Úteis]]*DJornada[[#This Row],[Carga Horária]]*24),"")</f>
        <v>184.80000000000015</v>
      </c>
      <c r="H352" s="33" t="s">
        <v>18</v>
      </c>
      <c r="I352" s="33" t="s">
        <v>109</v>
      </c>
      <c r="J352" s="33" t="s">
        <v>112</v>
      </c>
      <c r="K352" s="33" t="s">
        <v>7</v>
      </c>
      <c r="L352" s="33" t="s">
        <v>78</v>
      </c>
      <c r="M352" s="33" t="s">
        <v>143</v>
      </c>
      <c r="N352" s="77">
        <v>5316.31</v>
      </c>
      <c r="O352" s="78">
        <f>IF(DJornada[[#This Row],[Salário]]="","",DJornada[[#This Row],[Salário]]/DJornada[[#This Row],[Horas Prevista no Mês]])</f>
        <v>28.767911255411235</v>
      </c>
      <c r="P352" s="37" t="str">
        <f>IF(DJornada[[#This Row],[Data Prevista]]="","",TEXT(DJornada[[#This Row],[Data Prevista]],"mm/aaaa"))</f>
        <v>09/2025</v>
      </c>
    </row>
    <row r="353" spans="2:16" x14ac:dyDescent="0.25">
      <c r="B353" s="33">
        <v>30</v>
      </c>
      <c r="C353" s="39" t="str">
        <f>IF(DJornada[[#This Row],[Matricula]]="","",VLOOKUP(DJornada[[#This Row],[Matricula]],Cadastros!$P:$Q,2,0))</f>
        <v>Funcionario 30</v>
      </c>
      <c r="D353" s="22" t="s">
        <v>139</v>
      </c>
      <c r="E353" s="33">
        <v>21</v>
      </c>
      <c r="F353" s="43">
        <v>0.36666666666666697</v>
      </c>
      <c r="G353" s="37">
        <f>IFERROR(IF(DJornada[[#This Row],[Dias Úteis]]="","",DJornada[[#This Row],[Dias Úteis]]*DJornada[[#This Row],[Carga Horária]]*24),"")</f>
        <v>184.80000000000015</v>
      </c>
      <c r="H353" s="33" t="s">
        <v>17</v>
      </c>
      <c r="I353" s="33" t="s">
        <v>110</v>
      </c>
      <c r="J353" s="33" t="s">
        <v>111</v>
      </c>
      <c r="K353" s="33" t="s">
        <v>11</v>
      </c>
      <c r="L353" s="33" t="s">
        <v>77</v>
      </c>
      <c r="M353" s="33" t="s">
        <v>1</v>
      </c>
      <c r="N353" s="77">
        <v>2165.87</v>
      </c>
      <c r="O353" s="78">
        <f>IF(DJornada[[#This Row],[Salário]]="","",DJornada[[#This Row],[Salário]]/DJornada[[#This Row],[Horas Prevista no Mês]])</f>
        <v>11.720075757575747</v>
      </c>
      <c r="P353" s="37" t="str">
        <f>IF(DJornada[[#This Row],[Data Prevista]]="","",TEXT(DJornada[[#This Row],[Data Prevista]],"mm/aaaa"))</f>
        <v>09/2025</v>
      </c>
    </row>
    <row r="354" spans="2:16" x14ac:dyDescent="0.25">
      <c r="B354" s="33">
        <v>31</v>
      </c>
      <c r="C354" s="39" t="str">
        <f>IF(DJornada[[#This Row],[Matricula]]="","",VLOOKUP(DJornada[[#This Row],[Matricula]],Cadastros!$P:$Q,2,0))</f>
        <v>Funcionario 31</v>
      </c>
      <c r="D354" s="22" t="s">
        <v>139</v>
      </c>
      <c r="E354" s="33">
        <v>21</v>
      </c>
      <c r="F354" s="42">
        <v>0.36666666666666697</v>
      </c>
      <c r="G354" s="37">
        <f>IFERROR(IF(DJornada[[#This Row],[Dias Úteis]]="","",DJornada[[#This Row],[Dias Úteis]]*DJornada[[#This Row],[Carga Horária]]*24),"")</f>
        <v>184.80000000000015</v>
      </c>
      <c r="H354" s="33" t="s">
        <v>17</v>
      </c>
      <c r="I354" s="33" t="s">
        <v>99</v>
      </c>
      <c r="J354" s="33" t="s">
        <v>111</v>
      </c>
      <c r="K354" s="33" t="s">
        <v>7</v>
      </c>
      <c r="L354" s="33" t="s">
        <v>77</v>
      </c>
      <c r="M354" s="33" t="s">
        <v>143</v>
      </c>
      <c r="N354" s="77">
        <v>11893.55</v>
      </c>
      <c r="O354" s="78">
        <f>IF(DJornada[[#This Row],[Salário]]="","",DJornada[[#This Row],[Salário]]/DJornada[[#This Row],[Horas Prevista no Mês]])</f>
        <v>64.359036796536742</v>
      </c>
      <c r="P354" s="37" t="str">
        <f>IF(DJornada[[#This Row],[Data Prevista]]="","",TEXT(DJornada[[#This Row],[Data Prevista]],"mm/aaaa"))</f>
        <v>09/2025</v>
      </c>
    </row>
    <row r="355" spans="2:16" x14ac:dyDescent="0.25">
      <c r="B355" s="33">
        <v>32</v>
      </c>
      <c r="C355" s="39" t="str">
        <f>IF(DJornada[[#This Row],[Matricula]]="","",VLOOKUP(DJornada[[#This Row],[Matricula]],Cadastros!$P:$Q,2,0))</f>
        <v>Funcionario 32</v>
      </c>
      <c r="D355" s="22" t="s">
        <v>139</v>
      </c>
      <c r="E355" s="33">
        <v>21</v>
      </c>
      <c r="F355" s="43">
        <v>0.36666666666666697</v>
      </c>
      <c r="G355" s="37">
        <f>IFERROR(IF(DJornada[[#This Row],[Dias Úteis]]="","",DJornada[[#This Row],[Dias Úteis]]*DJornada[[#This Row],[Carga Horária]]*24),"")</f>
        <v>184.80000000000015</v>
      </c>
      <c r="H355" s="33" t="s">
        <v>17</v>
      </c>
      <c r="I355" s="33" t="s">
        <v>109</v>
      </c>
      <c r="J355" s="33" t="s">
        <v>127</v>
      </c>
      <c r="K355" s="33" t="s">
        <v>10</v>
      </c>
      <c r="L355" s="33" t="s">
        <v>78</v>
      </c>
      <c r="M355" s="33" t="s">
        <v>0</v>
      </c>
      <c r="N355" s="77">
        <v>8562.11</v>
      </c>
      <c r="O355" s="78">
        <f>IF(DJornada[[#This Row],[Salário]]="","",DJornada[[#This Row],[Salário]]/DJornada[[#This Row],[Horas Prevista no Mês]])</f>
        <v>46.331764069264032</v>
      </c>
      <c r="P355" s="37" t="str">
        <f>IF(DJornada[[#This Row],[Data Prevista]]="","",TEXT(DJornada[[#This Row],[Data Prevista]],"mm/aaaa"))</f>
        <v>09/2025</v>
      </c>
    </row>
    <row r="356" spans="2:16" x14ac:dyDescent="0.25">
      <c r="B356" s="33">
        <v>33</v>
      </c>
      <c r="C356" s="39" t="str">
        <f>IF(DJornada[[#This Row],[Matricula]]="","",VLOOKUP(DJornada[[#This Row],[Matricula]],Cadastros!$P:$Q,2,0))</f>
        <v>Funcionario 33</v>
      </c>
      <c r="D356" s="22" t="s">
        <v>139</v>
      </c>
      <c r="E356" s="33">
        <v>21</v>
      </c>
      <c r="F356" s="42">
        <v>0.36666666666666697</v>
      </c>
      <c r="G356" s="37">
        <f>IFERROR(IF(DJornada[[#This Row],[Dias Úteis]]="","",DJornada[[#This Row],[Dias Úteis]]*DJornada[[#This Row],[Carga Horária]]*24),"")</f>
        <v>184.80000000000015</v>
      </c>
      <c r="H356" s="33" t="s">
        <v>18</v>
      </c>
      <c r="I356" s="33" t="s">
        <v>98</v>
      </c>
      <c r="J356" s="33" t="s">
        <v>123</v>
      </c>
      <c r="K356" s="33" t="s">
        <v>9</v>
      </c>
      <c r="L356" s="33" t="s">
        <v>78</v>
      </c>
      <c r="M356" s="33" t="s">
        <v>143</v>
      </c>
      <c r="N356" s="77">
        <v>7582.63</v>
      </c>
      <c r="O356" s="78">
        <f>IF(DJornada[[#This Row],[Salário]]="","",DJornada[[#This Row],[Salário]]/DJornada[[#This Row],[Horas Prevista no Mês]])</f>
        <v>41.031547619047586</v>
      </c>
      <c r="P356" s="37" t="str">
        <f>IF(DJornada[[#This Row],[Data Prevista]]="","",TEXT(DJornada[[#This Row],[Data Prevista]],"mm/aaaa"))</f>
        <v>09/2025</v>
      </c>
    </row>
    <row r="357" spans="2:16" x14ac:dyDescent="0.25">
      <c r="B357" s="33">
        <v>34</v>
      </c>
      <c r="C357" s="39" t="str">
        <f>IF(DJornada[[#This Row],[Matricula]]="","",VLOOKUP(DJornada[[#This Row],[Matricula]],Cadastros!$P:$Q,2,0))</f>
        <v>Funcionario 34</v>
      </c>
      <c r="D357" s="22" t="s">
        <v>139</v>
      </c>
      <c r="E357" s="33">
        <v>21</v>
      </c>
      <c r="F357" s="43">
        <v>0.36666666666666697</v>
      </c>
      <c r="G357" s="37">
        <f>IFERROR(IF(DJornada[[#This Row],[Dias Úteis]]="","",DJornada[[#This Row],[Dias Úteis]]*DJornada[[#This Row],[Carga Horária]]*24),"")</f>
        <v>184.80000000000015</v>
      </c>
      <c r="H357" s="33" t="s">
        <v>18</v>
      </c>
      <c r="I357" s="33" t="s">
        <v>106</v>
      </c>
      <c r="J357" s="33" t="s">
        <v>113</v>
      </c>
      <c r="K357" s="33" t="s">
        <v>11</v>
      </c>
      <c r="L357" s="33" t="s">
        <v>77</v>
      </c>
      <c r="M357" s="33" t="s">
        <v>1</v>
      </c>
      <c r="N357" s="77">
        <v>2971.8</v>
      </c>
      <c r="O357" s="78">
        <f>IF(DJornada[[#This Row],[Salário]]="","",DJornada[[#This Row],[Salário]]/DJornada[[#This Row],[Horas Prevista no Mês]])</f>
        <v>16.081168831168817</v>
      </c>
      <c r="P357" s="37" t="str">
        <f>IF(DJornada[[#This Row],[Data Prevista]]="","",TEXT(DJornada[[#This Row],[Data Prevista]],"mm/aaaa"))</f>
        <v>09/2025</v>
      </c>
    </row>
    <row r="358" spans="2:16" x14ac:dyDescent="0.25">
      <c r="B358" s="33">
        <v>35</v>
      </c>
      <c r="C358" s="39" t="str">
        <f>IF(DJornada[[#This Row],[Matricula]]="","",VLOOKUP(DJornada[[#This Row],[Matricula]],Cadastros!$P:$Q,2,0))</f>
        <v>Funcionario 35</v>
      </c>
      <c r="D358" s="22" t="s">
        <v>139</v>
      </c>
      <c r="E358" s="33">
        <v>21</v>
      </c>
      <c r="F358" s="42">
        <v>0.36666666666666697</v>
      </c>
      <c r="G358" s="37">
        <f>IFERROR(IF(DJornada[[#This Row],[Dias Úteis]]="","",DJornada[[#This Row],[Dias Úteis]]*DJornada[[#This Row],[Carga Horária]]*24),"")</f>
        <v>184.80000000000015</v>
      </c>
      <c r="H358" s="33" t="s">
        <v>16</v>
      </c>
      <c r="I358" s="33" t="s">
        <v>109</v>
      </c>
      <c r="J358" s="33" t="s">
        <v>121</v>
      </c>
      <c r="K358" s="33" t="s">
        <v>9</v>
      </c>
      <c r="L358" s="33" t="s">
        <v>76</v>
      </c>
      <c r="M358" s="33" t="s">
        <v>1</v>
      </c>
      <c r="N358" s="77">
        <v>4174.63</v>
      </c>
      <c r="O358" s="78">
        <f>IF(DJornada[[#This Row],[Salário]]="","",DJornada[[#This Row],[Salário]]/DJornada[[#This Row],[Horas Prevista no Mês]])</f>
        <v>22.589989177489159</v>
      </c>
      <c r="P358" s="37" t="str">
        <f>IF(DJornada[[#This Row],[Data Prevista]]="","",TEXT(DJornada[[#This Row],[Data Prevista]],"mm/aaaa"))</f>
        <v>09/2025</v>
      </c>
    </row>
    <row r="359" spans="2:16" x14ac:dyDescent="0.25">
      <c r="B359" s="33">
        <v>36</v>
      </c>
      <c r="C359" s="39" t="str">
        <f>IF(DJornada[[#This Row],[Matricula]]="","",VLOOKUP(DJornada[[#This Row],[Matricula]],Cadastros!$P:$Q,2,0))</f>
        <v>Funcionario 36</v>
      </c>
      <c r="D359" s="22" t="s">
        <v>139</v>
      </c>
      <c r="E359" s="33">
        <v>21</v>
      </c>
      <c r="F359" s="43">
        <v>0.36666666666666697</v>
      </c>
      <c r="G359" s="37">
        <f>IFERROR(IF(DJornada[[#This Row],[Dias Úteis]]="","",DJornada[[#This Row],[Dias Úteis]]*DJornada[[#This Row],[Carga Horária]]*24),"")</f>
        <v>184.80000000000015</v>
      </c>
      <c r="H359" s="33" t="s">
        <v>18</v>
      </c>
      <c r="I359" s="33" t="s">
        <v>106</v>
      </c>
      <c r="J359" s="33" t="s">
        <v>122</v>
      </c>
      <c r="K359" s="33" t="s">
        <v>8</v>
      </c>
      <c r="L359" s="33" t="s">
        <v>77</v>
      </c>
      <c r="M359" s="33" t="s">
        <v>143</v>
      </c>
      <c r="N359" s="77">
        <v>9072.99</v>
      </c>
      <c r="O359" s="78">
        <f>IF(DJornada[[#This Row],[Salário]]="","",DJornada[[#This Row],[Salário]]/DJornada[[#This Row],[Horas Prevista no Mês]])</f>
        <v>49.096266233766194</v>
      </c>
      <c r="P359" s="37" t="str">
        <f>IF(DJornada[[#This Row],[Data Prevista]]="","",TEXT(DJornada[[#This Row],[Data Prevista]],"mm/aaaa"))</f>
        <v>09/2025</v>
      </c>
    </row>
    <row r="360" spans="2:16" x14ac:dyDescent="0.25">
      <c r="B360" s="33">
        <v>37</v>
      </c>
      <c r="C360" s="39" t="str">
        <f>IF(DJornada[[#This Row],[Matricula]]="","",VLOOKUP(DJornada[[#This Row],[Matricula]],Cadastros!$P:$Q,2,0))</f>
        <v>Funcionario 37</v>
      </c>
      <c r="D360" s="22" t="s">
        <v>139</v>
      </c>
      <c r="E360" s="33">
        <v>21</v>
      </c>
      <c r="F360" s="42">
        <v>0.36666666666666697</v>
      </c>
      <c r="G360" s="37">
        <f>IFERROR(IF(DJornada[[#This Row],[Dias Úteis]]="","",DJornada[[#This Row],[Dias Úteis]]*DJornada[[#This Row],[Carga Horária]]*24),"")</f>
        <v>184.80000000000015</v>
      </c>
      <c r="H360" s="33" t="s">
        <v>18</v>
      </c>
      <c r="I360" s="33" t="s">
        <v>102</v>
      </c>
      <c r="J360" s="33" t="s">
        <v>127</v>
      </c>
      <c r="K360" s="33" t="s">
        <v>8</v>
      </c>
      <c r="L360" s="33" t="s">
        <v>77</v>
      </c>
      <c r="M360" s="33" t="s">
        <v>0</v>
      </c>
      <c r="N360" s="77">
        <v>11784.33</v>
      </c>
      <c r="O360" s="78">
        <f>IF(DJornada[[#This Row],[Salário]]="","",DJornada[[#This Row],[Salário]]/DJornada[[#This Row],[Horas Prevista no Mês]])</f>
        <v>63.768019480519428</v>
      </c>
      <c r="P360" s="37" t="str">
        <f>IF(DJornada[[#This Row],[Data Prevista]]="","",TEXT(DJornada[[#This Row],[Data Prevista]],"mm/aaaa"))</f>
        <v>09/2025</v>
      </c>
    </row>
    <row r="361" spans="2:16" x14ac:dyDescent="0.25">
      <c r="B361" s="33">
        <v>38</v>
      </c>
      <c r="C361" s="39" t="str">
        <f>IF(DJornada[[#This Row],[Matricula]]="","",VLOOKUP(DJornada[[#This Row],[Matricula]],Cadastros!$P:$Q,2,0))</f>
        <v>Funcionario 38</v>
      </c>
      <c r="D361" s="22" t="s">
        <v>139</v>
      </c>
      <c r="E361" s="33">
        <v>21</v>
      </c>
      <c r="F361" s="43">
        <v>0.36666666666666697</v>
      </c>
      <c r="G361" s="37">
        <f>IFERROR(IF(DJornada[[#This Row],[Dias Úteis]]="","",DJornada[[#This Row],[Dias Úteis]]*DJornada[[#This Row],[Carga Horária]]*24),"")</f>
        <v>184.80000000000015</v>
      </c>
      <c r="H361" s="33" t="s">
        <v>16</v>
      </c>
      <c r="I361" s="33" t="s">
        <v>100</v>
      </c>
      <c r="J361" s="33" t="s">
        <v>122</v>
      </c>
      <c r="K361" s="33" t="s">
        <v>11</v>
      </c>
      <c r="L361" s="33" t="s">
        <v>78</v>
      </c>
      <c r="M361" s="33" t="s">
        <v>0</v>
      </c>
      <c r="N361" s="77">
        <v>2745.07</v>
      </c>
      <c r="O361" s="78">
        <f>IF(DJornada[[#This Row],[Salário]]="","",DJornada[[#This Row],[Salário]]/DJornada[[#This Row],[Horas Prevista no Mês]])</f>
        <v>14.85427489177488</v>
      </c>
      <c r="P361" s="37" t="str">
        <f>IF(DJornada[[#This Row],[Data Prevista]]="","",TEXT(DJornada[[#This Row],[Data Prevista]],"mm/aaaa"))</f>
        <v>09/2025</v>
      </c>
    </row>
    <row r="362" spans="2:16" x14ac:dyDescent="0.25">
      <c r="B362" s="33">
        <v>39</v>
      </c>
      <c r="C362" s="39" t="str">
        <f>IF(DJornada[[#This Row],[Matricula]]="","",VLOOKUP(DJornada[[#This Row],[Matricula]],Cadastros!$P:$Q,2,0))</f>
        <v>Funcionario 39</v>
      </c>
      <c r="D362" s="22" t="s">
        <v>139</v>
      </c>
      <c r="E362" s="33">
        <v>21</v>
      </c>
      <c r="F362" s="42">
        <v>0.36666666666666697</v>
      </c>
      <c r="G362" s="37">
        <f>IFERROR(IF(DJornada[[#This Row],[Dias Úteis]]="","",DJornada[[#This Row],[Dias Úteis]]*DJornada[[#This Row],[Carga Horária]]*24),"")</f>
        <v>184.80000000000015</v>
      </c>
      <c r="H362" s="33" t="s">
        <v>18</v>
      </c>
      <c r="I362" s="33" t="s">
        <v>104</v>
      </c>
      <c r="J362" s="33" t="s">
        <v>123</v>
      </c>
      <c r="K362" s="33" t="s">
        <v>7</v>
      </c>
      <c r="L362" s="33" t="s">
        <v>76</v>
      </c>
      <c r="M362" s="33" t="s">
        <v>0</v>
      </c>
      <c r="N362" s="77">
        <v>5786.19</v>
      </c>
      <c r="O362" s="78">
        <f>IF(DJornada[[#This Row],[Salário]]="","",DJornada[[#This Row],[Salário]]/DJornada[[#This Row],[Horas Prevista no Mês]])</f>
        <v>31.31055194805192</v>
      </c>
      <c r="P362" s="37" t="str">
        <f>IF(DJornada[[#This Row],[Data Prevista]]="","",TEXT(DJornada[[#This Row],[Data Prevista]],"mm/aaaa"))</f>
        <v>09/2025</v>
      </c>
    </row>
    <row r="363" spans="2:16" x14ac:dyDescent="0.25">
      <c r="B363" s="33">
        <v>40</v>
      </c>
      <c r="C363" s="39" t="str">
        <f>IF(DJornada[[#This Row],[Matricula]]="","",VLOOKUP(DJornada[[#This Row],[Matricula]],Cadastros!$P:$Q,2,0))</f>
        <v>Funcionario 40</v>
      </c>
      <c r="D363" s="22" t="s">
        <v>139</v>
      </c>
      <c r="E363" s="33">
        <v>21</v>
      </c>
      <c r="F363" s="43">
        <v>0.36666666666666697</v>
      </c>
      <c r="G363" s="37">
        <f>IFERROR(IF(DJornada[[#This Row],[Dias Úteis]]="","",DJornada[[#This Row],[Dias Úteis]]*DJornada[[#This Row],[Carga Horária]]*24),"")</f>
        <v>184.80000000000015</v>
      </c>
      <c r="H363" s="33" t="s">
        <v>18</v>
      </c>
      <c r="I363" s="33" t="s">
        <v>110</v>
      </c>
      <c r="J363" s="33" t="s">
        <v>121</v>
      </c>
      <c r="K363" s="33" t="s">
        <v>10</v>
      </c>
      <c r="L363" s="33" t="s">
        <v>77</v>
      </c>
      <c r="M363" s="33" t="s">
        <v>0</v>
      </c>
      <c r="N363" s="77">
        <v>10761.3</v>
      </c>
      <c r="O363" s="78">
        <f>IF(DJornada[[#This Row],[Salário]]="","",DJornada[[#This Row],[Salário]]/DJornada[[#This Row],[Horas Prevista no Mês]])</f>
        <v>58.232142857142804</v>
      </c>
      <c r="P363" s="37" t="str">
        <f>IF(DJornada[[#This Row],[Data Prevista]]="","",TEXT(DJornada[[#This Row],[Data Prevista]],"mm/aaaa"))</f>
        <v>09/2025</v>
      </c>
    </row>
    <row r="364" spans="2:16" x14ac:dyDescent="0.25">
      <c r="B364" s="33">
        <v>1</v>
      </c>
      <c r="C364" s="39" t="str">
        <f>IF(DJornada[[#This Row],[Matricula]]="","",VLOOKUP(DJornada[[#This Row],[Matricula]],Cadastros!$P:$Q,2,0))</f>
        <v>Funcionario 1</v>
      </c>
      <c r="D364" s="22" t="s">
        <v>140</v>
      </c>
      <c r="E364" s="33">
        <v>21</v>
      </c>
      <c r="F364" s="42">
        <v>0.36666666666666697</v>
      </c>
      <c r="G364" s="37">
        <f>IFERROR(IF(DJornada[[#This Row],[Dias Úteis]]="","",DJornada[[#This Row],[Dias Úteis]]*DJornada[[#This Row],[Carga Horária]]*24),"")</f>
        <v>184.80000000000015</v>
      </c>
      <c r="H364" s="33" t="s">
        <v>16</v>
      </c>
      <c r="I364" s="33" t="s">
        <v>109</v>
      </c>
      <c r="J364" s="33" t="s">
        <v>129</v>
      </c>
      <c r="K364" s="33" t="s">
        <v>7</v>
      </c>
      <c r="L364" s="33" t="s">
        <v>77</v>
      </c>
      <c r="M364" s="33" t="s">
        <v>0</v>
      </c>
      <c r="N364" s="77">
        <v>3155.76</v>
      </c>
      <c r="O364" s="78">
        <f>IF(DJornada[[#This Row],[Salário]]="","",DJornada[[#This Row],[Salário]]/DJornada[[#This Row],[Horas Prevista no Mês]])</f>
        <v>17.076623376623363</v>
      </c>
      <c r="P364" s="37" t="str">
        <f>IF(DJornada[[#This Row],[Data Prevista]]="","",TEXT(DJornada[[#This Row],[Data Prevista]],"mm/aaaa"))</f>
        <v>10/2025</v>
      </c>
    </row>
    <row r="365" spans="2:16" x14ac:dyDescent="0.25">
      <c r="B365" s="33">
        <v>2</v>
      </c>
      <c r="C365" s="39" t="str">
        <f>IF(DJornada[[#This Row],[Matricula]]="","",VLOOKUP(DJornada[[#This Row],[Matricula]],Cadastros!$P:$Q,2,0))</f>
        <v>Funcionario 2</v>
      </c>
      <c r="D365" s="22" t="s">
        <v>140</v>
      </c>
      <c r="E365" s="33">
        <v>21</v>
      </c>
      <c r="F365" s="43">
        <v>0.36666666666666697</v>
      </c>
      <c r="G365" s="37">
        <f>IFERROR(IF(DJornada[[#This Row],[Dias Úteis]]="","",DJornada[[#This Row],[Dias Úteis]]*DJornada[[#This Row],[Carga Horária]]*24),"")</f>
        <v>184.80000000000015</v>
      </c>
      <c r="H365" s="33" t="s">
        <v>18</v>
      </c>
      <c r="I365" s="33" t="s">
        <v>102</v>
      </c>
      <c r="J365" s="33" t="s">
        <v>121</v>
      </c>
      <c r="K365" s="33" t="s">
        <v>8</v>
      </c>
      <c r="L365" s="33" t="s">
        <v>78</v>
      </c>
      <c r="M365" s="33" t="s">
        <v>143</v>
      </c>
      <c r="N365" s="77">
        <v>8771.52</v>
      </c>
      <c r="O365" s="78">
        <f>IF(DJornada[[#This Row],[Salário]]="","",DJornada[[#This Row],[Salário]]/DJornada[[#This Row],[Horas Prevista no Mês]])</f>
        <v>47.464935064935027</v>
      </c>
      <c r="P365" s="37" t="str">
        <f>IF(DJornada[[#This Row],[Data Prevista]]="","",TEXT(DJornada[[#This Row],[Data Prevista]],"mm/aaaa"))</f>
        <v>10/2025</v>
      </c>
    </row>
    <row r="366" spans="2:16" x14ac:dyDescent="0.25">
      <c r="B366" s="33">
        <v>3</v>
      </c>
      <c r="C366" s="39" t="str">
        <f>IF(DJornada[[#This Row],[Matricula]]="","",VLOOKUP(DJornada[[#This Row],[Matricula]],Cadastros!$P:$Q,2,0))</f>
        <v>Funcionario 3</v>
      </c>
      <c r="D366" s="22" t="s">
        <v>140</v>
      </c>
      <c r="E366" s="33">
        <v>21</v>
      </c>
      <c r="F366" s="42">
        <v>0.36666666666666697</v>
      </c>
      <c r="G366" s="37">
        <f>IFERROR(IF(DJornada[[#This Row],[Dias Úteis]]="","",DJornada[[#This Row],[Dias Úteis]]*DJornada[[#This Row],[Carga Horária]]*24),"")</f>
        <v>184.80000000000015</v>
      </c>
      <c r="H366" s="33" t="s">
        <v>16</v>
      </c>
      <c r="I366" s="33" t="s">
        <v>102</v>
      </c>
      <c r="J366" s="33" t="s">
        <v>126</v>
      </c>
      <c r="K366" s="33" t="s">
        <v>11</v>
      </c>
      <c r="L366" s="33" t="s">
        <v>78</v>
      </c>
      <c r="M366" s="33" t="s">
        <v>0</v>
      </c>
      <c r="N366" s="77">
        <v>3979.45</v>
      </c>
      <c r="O366" s="78">
        <f>IF(DJornada[[#This Row],[Salário]]="","",DJornada[[#This Row],[Salário]]/DJornada[[#This Row],[Horas Prevista no Mês]])</f>
        <v>21.533820346320326</v>
      </c>
      <c r="P366" s="37" t="str">
        <f>IF(DJornada[[#This Row],[Data Prevista]]="","",TEXT(DJornada[[#This Row],[Data Prevista]],"mm/aaaa"))</f>
        <v>10/2025</v>
      </c>
    </row>
    <row r="367" spans="2:16" x14ac:dyDescent="0.25">
      <c r="B367" s="33">
        <v>4</v>
      </c>
      <c r="C367" s="39" t="str">
        <f>IF(DJornada[[#This Row],[Matricula]]="","",VLOOKUP(DJornada[[#This Row],[Matricula]],Cadastros!$P:$Q,2,0))</f>
        <v>Funcionario 4</v>
      </c>
      <c r="D367" s="22" t="s">
        <v>140</v>
      </c>
      <c r="E367" s="33">
        <v>21</v>
      </c>
      <c r="F367" s="43">
        <v>0.36666666666666697</v>
      </c>
      <c r="G367" s="37">
        <f>IFERROR(IF(DJornada[[#This Row],[Dias Úteis]]="","",DJornada[[#This Row],[Dias Úteis]]*DJornada[[#This Row],[Carga Horária]]*24),"")</f>
        <v>184.80000000000015</v>
      </c>
      <c r="H367" s="33" t="s">
        <v>17</v>
      </c>
      <c r="I367" s="33" t="s">
        <v>109</v>
      </c>
      <c r="J367" s="33" t="s">
        <v>112</v>
      </c>
      <c r="K367" s="33" t="s">
        <v>10</v>
      </c>
      <c r="L367" s="33" t="s">
        <v>77</v>
      </c>
      <c r="M367" s="33" t="s">
        <v>143</v>
      </c>
      <c r="N367" s="77">
        <v>8133.58</v>
      </c>
      <c r="O367" s="78">
        <f>IF(DJornada[[#This Row],[Salário]]="","",DJornada[[#This Row],[Salário]]/DJornada[[#This Row],[Horas Prevista no Mês]])</f>
        <v>44.012878787878748</v>
      </c>
      <c r="P367" s="37" t="str">
        <f>IF(DJornada[[#This Row],[Data Prevista]]="","",TEXT(DJornada[[#This Row],[Data Prevista]],"mm/aaaa"))</f>
        <v>10/2025</v>
      </c>
    </row>
    <row r="368" spans="2:16" x14ac:dyDescent="0.25">
      <c r="B368" s="33">
        <v>5</v>
      </c>
      <c r="C368" s="39" t="str">
        <f>IF(DJornada[[#This Row],[Matricula]]="","",VLOOKUP(DJornada[[#This Row],[Matricula]],Cadastros!$P:$Q,2,0))</f>
        <v>Funcionario 5</v>
      </c>
      <c r="D368" s="22" t="s">
        <v>140</v>
      </c>
      <c r="E368" s="33">
        <v>21</v>
      </c>
      <c r="F368" s="42">
        <v>0.36666666666666697</v>
      </c>
      <c r="G368" s="37">
        <f>IFERROR(IF(DJornada[[#This Row],[Dias Úteis]]="","",DJornada[[#This Row],[Dias Úteis]]*DJornada[[#This Row],[Carga Horária]]*24),"")</f>
        <v>184.80000000000015</v>
      </c>
      <c r="H368" s="33" t="s">
        <v>18</v>
      </c>
      <c r="I368" s="33" t="s">
        <v>110</v>
      </c>
      <c r="J368" s="33" t="s">
        <v>118</v>
      </c>
      <c r="K368" s="33" t="s">
        <v>11</v>
      </c>
      <c r="L368" s="33" t="s">
        <v>76</v>
      </c>
      <c r="M368" s="33" t="s">
        <v>0</v>
      </c>
      <c r="N368" s="77">
        <v>2875.55</v>
      </c>
      <c r="O368" s="78">
        <f>IF(DJornada[[#This Row],[Salário]]="","",DJornada[[#This Row],[Salário]]/DJornada[[#This Row],[Horas Prevista no Mês]])</f>
        <v>15.560335497835485</v>
      </c>
      <c r="P368" s="37" t="str">
        <f>IF(DJornada[[#This Row],[Data Prevista]]="","",TEXT(DJornada[[#This Row],[Data Prevista]],"mm/aaaa"))</f>
        <v>10/2025</v>
      </c>
    </row>
    <row r="369" spans="2:16" x14ac:dyDescent="0.25">
      <c r="B369" s="33">
        <v>6</v>
      </c>
      <c r="C369" s="39" t="str">
        <f>IF(DJornada[[#This Row],[Matricula]]="","",VLOOKUP(DJornada[[#This Row],[Matricula]],Cadastros!$P:$Q,2,0))</f>
        <v>Funcionario 6</v>
      </c>
      <c r="D369" s="22" t="s">
        <v>140</v>
      </c>
      <c r="E369" s="33">
        <v>21</v>
      </c>
      <c r="F369" s="43">
        <v>0.36666666666666697</v>
      </c>
      <c r="G369" s="37">
        <f>IFERROR(IF(DJornada[[#This Row],[Dias Úteis]]="","",DJornada[[#This Row],[Dias Úteis]]*DJornada[[#This Row],[Carga Horária]]*24),"")</f>
        <v>184.80000000000015</v>
      </c>
      <c r="H369" s="33" t="s">
        <v>17</v>
      </c>
      <c r="I369" s="33" t="s">
        <v>96</v>
      </c>
      <c r="J369" s="33" t="s">
        <v>111</v>
      </c>
      <c r="K369" s="33" t="s">
        <v>8</v>
      </c>
      <c r="L369" s="33" t="s">
        <v>78</v>
      </c>
      <c r="M369" s="33" t="s">
        <v>1</v>
      </c>
      <c r="N369" s="77">
        <v>7429.06</v>
      </c>
      <c r="O369" s="78">
        <f>IF(DJornada[[#This Row],[Salário]]="","",DJornada[[#This Row],[Salário]]/DJornada[[#This Row],[Horas Prevista no Mês]])</f>
        <v>40.200541125541093</v>
      </c>
      <c r="P369" s="37" t="str">
        <f>IF(DJornada[[#This Row],[Data Prevista]]="","",TEXT(DJornada[[#This Row],[Data Prevista]],"mm/aaaa"))</f>
        <v>10/2025</v>
      </c>
    </row>
    <row r="370" spans="2:16" x14ac:dyDescent="0.25">
      <c r="B370" s="33">
        <v>7</v>
      </c>
      <c r="C370" s="39" t="str">
        <f>IF(DJornada[[#This Row],[Matricula]]="","",VLOOKUP(DJornada[[#This Row],[Matricula]],Cadastros!$P:$Q,2,0))</f>
        <v>Funcionario 7</v>
      </c>
      <c r="D370" s="22" t="s">
        <v>140</v>
      </c>
      <c r="E370" s="33">
        <v>21</v>
      </c>
      <c r="F370" s="42">
        <v>0.36666666666666697</v>
      </c>
      <c r="G370" s="37">
        <f>IFERROR(IF(DJornada[[#This Row],[Dias Úteis]]="","",DJornada[[#This Row],[Dias Úteis]]*DJornada[[#This Row],[Carga Horária]]*24),"")</f>
        <v>184.80000000000015</v>
      </c>
      <c r="H370" s="33" t="s">
        <v>18</v>
      </c>
      <c r="I370" s="33" t="s">
        <v>105</v>
      </c>
      <c r="J370" s="33" t="s">
        <v>123</v>
      </c>
      <c r="K370" s="33" t="s">
        <v>10</v>
      </c>
      <c r="L370" s="33" t="s">
        <v>78</v>
      </c>
      <c r="M370" s="33" t="s">
        <v>0</v>
      </c>
      <c r="N370" s="77">
        <v>7664.17</v>
      </c>
      <c r="O370" s="78">
        <f>IF(DJornada[[#This Row],[Salário]]="","",DJornada[[#This Row],[Salário]]/DJornada[[#This Row],[Horas Prevista no Mês]])</f>
        <v>41.472781385281351</v>
      </c>
      <c r="P370" s="37" t="str">
        <f>IF(DJornada[[#This Row],[Data Prevista]]="","",TEXT(DJornada[[#This Row],[Data Prevista]],"mm/aaaa"))</f>
        <v>10/2025</v>
      </c>
    </row>
    <row r="371" spans="2:16" x14ac:dyDescent="0.25">
      <c r="B371" s="33">
        <v>8</v>
      </c>
      <c r="C371" s="39" t="str">
        <f>IF(DJornada[[#This Row],[Matricula]]="","",VLOOKUP(DJornada[[#This Row],[Matricula]],Cadastros!$P:$Q,2,0))</f>
        <v>Funcionario 8</v>
      </c>
      <c r="D371" s="22" t="s">
        <v>140</v>
      </c>
      <c r="E371" s="33">
        <v>21</v>
      </c>
      <c r="F371" s="43">
        <v>0.36666666666666697</v>
      </c>
      <c r="G371" s="37">
        <f>IFERROR(IF(DJornada[[#This Row],[Dias Úteis]]="","",DJornada[[#This Row],[Dias Úteis]]*DJornada[[#This Row],[Carga Horária]]*24),"")</f>
        <v>184.80000000000015</v>
      </c>
      <c r="H371" s="33" t="s">
        <v>17</v>
      </c>
      <c r="I371" s="33" t="s">
        <v>103</v>
      </c>
      <c r="J371" s="33" t="s">
        <v>116</v>
      </c>
      <c r="K371" s="33" t="s">
        <v>9</v>
      </c>
      <c r="L371" s="33" t="s">
        <v>78</v>
      </c>
      <c r="M371" s="33" t="s">
        <v>0</v>
      </c>
      <c r="N371" s="77">
        <v>8926.7000000000007</v>
      </c>
      <c r="O371" s="78">
        <f>IF(DJornada[[#This Row],[Salário]]="","",DJornada[[#This Row],[Salário]]/DJornada[[#This Row],[Horas Prevista no Mês]])</f>
        <v>48.30465367965364</v>
      </c>
      <c r="P371" s="37" t="str">
        <f>IF(DJornada[[#This Row],[Data Prevista]]="","",TEXT(DJornada[[#This Row],[Data Prevista]],"mm/aaaa"))</f>
        <v>10/2025</v>
      </c>
    </row>
    <row r="372" spans="2:16" x14ac:dyDescent="0.25">
      <c r="B372" s="33">
        <v>9</v>
      </c>
      <c r="C372" s="39" t="str">
        <f>IF(DJornada[[#This Row],[Matricula]]="","",VLOOKUP(DJornada[[#This Row],[Matricula]],Cadastros!$P:$Q,2,0))</f>
        <v>Funcionario 9</v>
      </c>
      <c r="D372" s="22" t="s">
        <v>140</v>
      </c>
      <c r="E372" s="33">
        <v>21</v>
      </c>
      <c r="F372" s="42">
        <v>0.36666666666666697</v>
      </c>
      <c r="G372" s="37">
        <f>IFERROR(IF(DJornada[[#This Row],[Dias Úteis]]="","",DJornada[[#This Row],[Dias Úteis]]*DJornada[[#This Row],[Carga Horária]]*24),"")</f>
        <v>184.80000000000015</v>
      </c>
      <c r="H372" s="33" t="s">
        <v>17</v>
      </c>
      <c r="I372" s="33" t="s">
        <v>98</v>
      </c>
      <c r="J372" s="33" t="s">
        <v>120</v>
      </c>
      <c r="K372" s="33" t="s">
        <v>7</v>
      </c>
      <c r="L372" s="33" t="s">
        <v>76</v>
      </c>
      <c r="M372" s="33" t="s">
        <v>1</v>
      </c>
      <c r="N372" s="77">
        <v>4001.02</v>
      </c>
      <c r="O372" s="78">
        <f>IF(DJornada[[#This Row],[Salário]]="","",DJornada[[#This Row],[Salário]]/DJornada[[#This Row],[Horas Prevista no Mês]])</f>
        <v>21.650541125541107</v>
      </c>
      <c r="P372" s="37" t="str">
        <f>IF(DJornada[[#This Row],[Data Prevista]]="","",TEXT(DJornada[[#This Row],[Data Prevista]],"mm/aaaa"))</f>
        <v>10/2025</v>
      </c>
    </row>
    <row r="373" spans="2:16" x14ac:dyDescent="0.25">
      <c r="B373" s="33">
        <v>10</v>
      </c>
      <c r="C373" s="39" t="str">
        <f>IF(DJornada[[#This Row],[Matricula]]="","",VLOOKUP(DJornada[[#This Row],[Matricula]],Cadastros!$P:$Q,2,0))</f>
        <v>Funcionario 10</v>
      </c>
      <c r="D373" s="22" t="s">
        <v>140</v>
      </c>
      <c r="E373" s="33">
        <v>21</v>
      </c>
      <c r="F373" s="43">
        <v>0.36666666666666697</v>
      </c>
      <c r="G373" s="37">
        <f>IFERROR(IF(DJornada[[#This Row],[Dias Úteis]]="","",DJornada[[#This Row],[Dias Úteis]]*DJornada[[#This Row],[Carga Horária]]*24),"")</f>
        <v>184.80000000000015</v>
      </c>
      <c r="H373" s="33" t="s">
        <v>16</v>
      </c>
      <c r="I373" s="33" t="s">
        <v>100</v>
      </c>
      <c r="J373" s="33" t="s">
        <v>119</v>
      </c>
      <c r="K373" s="33" t="s">
        <v>9</v>
      </c>
      <c r="L373" s="33" t="s">
        <v>76</v>
      </c>
      <c r="M373" s="33" t="s">
        <v>1</v>
      </c>
      <c r="N373" s="77">
        <v>5986.87</v>
      </c>
      <c r="O373" s="78">
        <f>IF(DJornada[[#This Row],[Salário]]="","",DJornada[[#This Row],[Salário]]/DJornada[[#This Row],[Horas Prevista no Mês]])</f>
        <v>32.396482683982654</v>
      </c>
      <c r="P373" s="37" t="str">
        <f>IF(DJornada[[#This Row],[Data Prevista]]="","",TEXT(DJornada[[#This Row],[Data Prevista]],"mm/aaaa"))</f>
        <v>10/2025</v>
      </c>
    </row>
    <row r="374" spans="2:16" x14ac:dyDescent="0.25">
      <c r="B374" s="33">
        <v>11</v>
      </c>
      <c r="C374" s="39" t="str">
        <f>IF(DJornada[[#This Row],[Matricula]]="","",VLOOKUP(DJornada[[#This Row],[Matricula]],Cadastros!$P:$Q,2,0))</f>
        <v>Funcionario 11</v>
      </c>
      <c r="D374" s="22" t="s">
        <v>140</v>
      </c>
      <c r="E374" s="33">
        <v>21</v>
      </c>
      <c r="F374" s="42">
        <v>0.36666666666666697</v>
      </c>
      <c r="G374" s="37">
        <f>IFERROR(IF(DJornada[[#This Row],[Dias Úteis]]="","",DJornada[[#This Row],[Dias Úteis]]*DJornada[[#This Row],[Carga Horária]]*24),"")</f>
        <v>184.80000000000015</v>
      </c>
      <c r="H374" s="33" t="s">
        <v>18</v>
      </c>
      <c r="I374" s="33" t="s">
        <v>108</v>
      </c>
      <c r="J374" s="33" t="s">
        <v>125</v>
      </c>
      <c r="K374" s="33" t="s">
        <v>11</v>
      </c>
      <c r="L374" s="33" t="s">
        <v>77</v>
      </c>
      <c r="M374" s="33" t="s">
        <v>143</v>
      </c>
      <c r="N374" s="77">
        <v>10385.39</v>
      </c>
      <c r="O374" s="78">
        <f>IF(DJornada[[#This Row],[Salário]]="","",DJornada[[#This Row],[Salário]]/DJornada[[#This Row],[Horas Prevista no Mês]])</f>
        <v>56.197997835497787</v>
      </c>
      <c r="P374" s="37" t="str">
        <f>IF(DJornada[[#This Row],[Data Prevista]]="","",TEXT(DJornada[[#This Row],[Data Prevista]],"mm/aaaa"))</f>
        <v>10/2025</v>
      </c>
    </row>
    <row r="375" spans="2:16" x14ac:dyDescent="0.25">
      <c r="B375" s="33">
        <v>12</v>
      </c>
      <c r="C375" s="39" t="str">
        <f>IF(DJornada[[#This Row],[Matricula]]="","",VLOOKUP(DJornada[[#This Row],[Matricula]],Cadastros!$P:$Q,2,0))</f>
        <v>Funcionario 12</v>
      </c>
      <c r="D375" s="22" t="s">
        <v>140</v>
      </c>
      <c r="E375" s="33">
        <v>21</v>
      </c>
      <c r="F375" s="43">
        <v>0.36666666666666697</v>
      </c>
      <c r="G375" s="37">
        <f>IFERROR(IF(DJornada[[#This Row],[Dias Úteis]]="","",DJornada[[#This Row],[Dias Úteis]]*DJornada[[#This Row],[Carga Horária]]*24),"")</f>
        <v>184.80000000000015</v>
      </c>
      <c r="H375" s="33" t="s">
        <v>18</v>
      </c>
      <c r="I375" s="33" t="s">
        <v>108</v>
      </c>
      <c r="J375" s="33" t="s">
        <v>117</v>
      </c>
      <c r="K375" s="33" t="s">
        <v>9</v>
      </c>
      <c r="L375" s="33" t="s">
        <v>78</v>
      </c>
      <c r="M375" s="33" t="s">
        <v>143</v>
      </c>
      <c r="N375" s="77">
        <v>10895.44</v>
      </c>
      <c r="O375" s="78">
        <f>IF(DJornada[[#This Row],[Salário]]="","",DJornada[[#This Row],[Salário]]/DJornada[[#This Row],[Horas Prevista no Mês]])</f>
        <v>58.958008658008609</v>
      </c>
      <c r="P375" s="37" t="str">
        <f>IF(DJornada[[#This Row],[Data Prevista]]="","",TEXT(DJornada[[#This Row],[Data Prevista]],"mm/aaaa"))</f>
        <v>10/2025</v>
      </c>
    </row>
    <row r="376" spans="2:16" x14ac:dyDescent="0.25">
      <c r="B376" s="33">
        <v>13</v>
      </c>
      <c r="C376" s="39" t="str">
        <f>IF(DJornada[[#This Row],[Matricula]]="","",VLOOKUP(DJornada[[#This Row],[Matricula]],Cadastros!$P:$Q,2,0))</f>
        <v>Funcionario 13</v>
      </c>
      <c r="D376" s="22" t="s">
        <v>140</v>
      </c>
      <c r="E376" s="33">
        <v>21</v>
      </c>
      <c r="F376" s="42">
        <v>0.36666666666666697</v>
      </c>
      <c r="G376" s="37">
        <f>IFERROR(IF(DJornada[[#This Row],[Dias Úteis]]="","",DJornada[[#This Row],[Dias Úteis]]*DJornada[[#This Row],[Carga Horária]]*24),"")</f>
        <v>184.80000000000015</v>
      </c>
      <c r="H376" s="33" t="s">
        <v>16</v>
      </c>
      <c r="I376" s="33" t="s">
        <v>106</v>
      </c>
      <c r="J376" s="33" t="s">
        <v>112</v>
      </c>
      <c r="K376" s="33" t="s">
        <v>11</v>
      </c>
      <c r="L376" s="33" t="s">
        <v>78</v>
      </c>
      <c r="M376" s="33" t="s">
        <v>143</v>
      </c>
      <c r="N376" s="77">
        <v>7326.46</v>
      </c>
      <c r="O376" s="78">
        <f>IF(DJornada[[#This Row],[Salário]]="","",DJornada[[#This Row],[Salário]]/DJornada[[#This Row],[Horas Prevista no Mês]])</f>
        <v>39.645346320346285</v>
      </c>
      <c r="P376" s="37" t="str">
        <f>IF(DJornada[[#This Row],[Data Prevista]]="","",TEXT(DJornada[[#This Row],[Data Prevista]],"mm/aaaa"))</f>
        <v>10/2025</v>
      </c>
    </row>
    <row r="377" spans="2:16" x14ac:dyDescent="0.25">
      <c r="B377" s="33">
        <v>14</v>
      </c>
      <c r="C377" s="39" t="str">
        <f>IF(DJornada[[#This Row],[Matricula]]="","",VLOOKUP(DJornada[[#This Row],[Matricula]],Cadastros!$P:$Q,2,0))</f>
        <v>Funcionario 14</v>
      </c>
      <c r="D377" s="22" t="s">
        <v>140</v>
      </c>
      <c r="E377" s="33">
        <v>21</v>
      </c>
      <c r="F377" s="43">
        <v>0.36666666666666697</v>
      </c>
      <c r="G377" s="37">
        <f>IFERROR(IF(DJornada[[#This Row],[Dias Úteis]]="","",DJornada[[#This Row],[Dias Úteis]]*DJornada[[#This Row],[Carga Horária]]*24),"")</f>
        <v>184.80000000000015</v>
      </c>
      <c r="H377" s="33" t="s">
        <v>16</v>
      </c>
      <c r="I377" s="33" t="s">
        <v>96</v>
      </c>
      <c r="J377" s="33" t="s">
        <v>116</v>
      </c>
      <c r="K377" s="33" t="s">
        <v>10</v>
      </c>
      <c r="L377" s="33" t="s">
        <v>76</v>
      </c>
      <c r="M377" s="33" t="s">
        <v>0</v>
      </c>
      <c r="N377" s="77">
        <v>3252.45</v>
      </c>
      <c r="O377" s="78">
        <f>IF(DJornada[[#This Row],[Salário]]="","",DJornada[[#This Row],[Salário]]/DJornada[[#This Row],[Horas Prevista no Mês]])</f>
        <v>17.599837662337645</v>
      </c>
      <c r="P377" s="37" t="str">
        <f>IF(DJornada[[#This Row],[Data Prevista]]="","",TEXT(DJornada[[#This Row],[Data Prevista]],"mm/aaaa"))</f>
        <v>10/2025</v>
      </c>
    </row>
    <row r="378" spans="2:16" x14ac:dyDescent="0.25">
      <c r="B378" s="33">
        <v>15</v>
      </c>
      <c r="C378" s="39" t="str">
        <f>IF(DJornada[[#This Row],[Matricula]]="","",VLOOKUP(DJornada[[#This Row],[Matricula]],Cadastros!$P:$Q,2,0))</f>
        <v>Funcionario 15</v>
      </c>
      <c r="D378" s="22" t="s">
        <v>140</v>
      </c>
      <c r="E378" s="33">
        <v>21</v>
      </c>
      <c r="F378" s="42">
        <v>0.36666666666666697</v>
      </c>
      <c r="G378" s="37">
        <f>IFERROR(IF(DJornada[[#This Row],[Dias Úteis]]="","",DJornada[[#This Row],[Dias Úteis]]*DJornada[[#This Row],[Carga Horária]]*24),"")</f>
        <v>184.80000000000015</v>
      </c>
      <c r="H378" s="33" t="s">
        <v>17</v>
      </c>
      <c r="I378" s="33" t="s">
        <v>108</v>
      </c>
      <c r="J378" s="33" t="s">
        <v>119</v>
      </c>
      <c r="K378" s="33" t="s">
        <v>7</v>
      </c>
      <c r="L378" s="33" t="s">
        <v>78</v>
      </c>
      <c r="M378" s="33" t="s">
        <v>1</v>
      </c>
      <c r="N378" s="77">
        <v>6660.65</v>
      </c>
      <c r="O378" s="78">
        <f>IF(DJornada[[#This Row],[Salário]]="","",DJornada[[#This Row],[Salário]]/DJornada[[#This Row],[Horas Prevista no Mês]])</f>
        <v>36.042478354978321</v>
      </c>
      <c r="P378" s="37" t="str">
        <f>IF(DJornada[[#This Row],[Data Prevista]]="","",TEXT(DJornada[[#This Row],[Data Prevista]],"mm/aaaa"))</f>
        <v>10/2025</v>
      </c>
    </row>
    <row r="379" spans="2:16" x14ac:dyDescent="0.25">
      <c r="B379" s="33">
        <v>16</v>
      </c>
      <c r="C379" s="39" t="str">
        <f>IF(DJornada[[#This Row],[Matricula]]="","",VLOOKUP(DJornada[[#This Row],[Matricula]],Cadastros!$P:$Q,2,0))</f>
        <v>Funcionario 16</v>
      </c>
      <c r="D379" s="22" t="s">
        <v>140</v>
      </c>
      <c r="E379" s="33">
        <v>21</v>
      </c>
      <c r="F379" s="43">
        <v>0.36666666666666697</v>
      </c>
      <c r="G379" s="37">
        <f>IFERROR(IF(DJornada[[#This Row],[Dias Úteis]]="","",DJornada[[#This Row],[Dias Úteis]]*DJornada[[#This Row],[Carga Horária]]*24),"")</f>
        <v>184.80000000000015</v>
      </c>
      <c r="H379" s="33" t="s">
        <v>16</v>
      </c>
      <c r="I379" s="33" t="s">
        <v>106</v>
      </c>
      <c r="J379" s="33" t="s">
        <v>130</v>
      </c>
      <c r="K379" s="33" t="s">
        <v>8</v>
      </c>
      <c r="L379" s="33" t="s">
        <v>76</v>
      </c>
      <c r="M379" s="33" t="s">
        <v>0</v>
      </c>
      <c r="N379" s="77">
        <v>10545.61</v>
      </c>
      <c r="O379" s="78">
        <f>IF(DJornada[[#This Row],[Salário]]="","",DJornada[[#This Row],[Salário]]/DJornada[[#This Row],[Horas Prevista no Mês]])</f>
        <v>57.064989177489132</v>
      </c>
      <c r="P379" s="37" t="str">
        <f>IF(DJornada[[#This Row],[Data Prevista]]="","",TEXT(DJornada[[#This Row],[Data Prevista]],"mm/aaaa"))</f>
        <v>10/2025</v>
      </c>
    </row>
    <row r="380" spans="2:16" x14ac:dyDescent="0.25">
      <c r="B380" s="33">
        <v>17</v>
      </c>
      <c r="C380" s="39" t="str">
        <f>IF(DJornada[[#This Row],[Matricula]]="","",VLOOKUP(DJornada[[#This Row],[Matricula]],Cadastros!$P:$Q,2,0))</f>
        <v>Funcionario 17</v>
      </c>
      <c r="D380" s="22" t="s">
        <v>140</v>
      </c>
      <c r="E380" s="33">
        <v>21</v>
      </c>
      <c r="F380" s="42">
        <v>0.36666666666666697</v>
      </c>
      <c r="G380" s="37">
        <f>IFERROR(IF(DJornada[[#This Row],[Dias Úteis]]="","",DJornada[[#This Row],[Dias Úteis]]*DJornada[[#This Row],[Carga Horária]]*24),"")</f>
        <v>184.80000000000015</v>
      </c>
      <c r="H380" s="33" t="s">
        <v>16</v>
      </c>
      <c r="I380" s="33" t="s">
        <v>98</v>
      </c>
      <c r="J380" s="33" t="s">
        <v>117</v>
      </c>
      <c r="K380" s="33" t="s">
        <v>11</v>
      </c>
      <c r="L380" s="33" t="s">
        <v>77</v>
      </c>
      <c r="M380" s="33" t="s">
        <v>143</v>
      </c>
      <c r="N380" s="77">
        <v>5250.82</v>
      </c>
      <c r="O380" s="78">
        <f>IF(DJornada[[#This Row],[Salário]]="","",DJornada[[#This Row],[Salário]]/DJornada[[#This Row],[Horas Prevista no Mês]])</f>
        <v>28.413528138528115</v>
      </c>
      <c r="P380" s="37" t="str">
        <f>IF(DJornada[[#This Row],[Data Prevista]]="","",TEXT(DJornada[[#This Row],[Data Prevista]],"mm/aaaa"))</f>
        <v>10/2025</v>
      </c>
    </row>
    <row r="381" spans="2:16" x14ac:dyDescent="0.25">
      <c r="B381" s="33">
        <v>18</v>
      </c>
      <c r="C381" s="39" t="str">
        <f>IF(DJornada[[#This Row],[Matricula]]="","",VLOOKUP(DJornada[[#This Row],[Matricula]],Cadastros!$P:$Q,2,0))</f>
        <v>Funcionario 18</v>
      </c>
      <c r="D381" s="22" t="s">
        <v>140</v>
      </c>
      <c r="E381" s="33">
        <v>21</v>
      </c>
      <c r="F381" s="43">
        <v>0.36666666666666697</v>
      </c>
      <c r="G381" s="37">
        <f>IFERROR(IF(DJornada[[#This Row],[Dias Úteis]]="","",DJornada[[#This Row],[Dias Úteis]]*DJornada[[#This Row],[Carga Horária]]*24),"")</f>
        <v>184.80000000000015</v>
      </c>
      <c r="H381" s="33" t="s">
        <v>16</v>
      </c>
      <c r="I381" s="33" t="s">
        <v>98</v>
      </c>
      <c r="J381" s="33" t="s">
        <v>121</v>
      </c>
      <c r="K381" s="33" t="s">
        <v>10</v>
      </c>
      <c r="L381" s="33" t="s">
        <v>78</v>
      </c>
      <c r="M381" s="33" t="s">
        <v>1</v>
      </c>
      <c r="N381" s="77">
        <v>9384.0400000000009</v>
      </c>
      <c r="O381" s="78">
        <f>IF(DJornada[[#This Row],[Salário]]="","",DJornada[[#This Row],[Salário]]/DJornada[[#This Row],[Horas Prevista no Mês]])</f>
        <v>50.779437229437193</v>
      </c>
      <c r="P381" s="37" t="str">
        <f>IF(DJornada[[#This Row],[Data Prevista]]="","",TEXT(DJornada[[#This Row],[Data Prevista]],"mm/aaaa"))</f>
        <v>10/2025</v>
      </c>
    </row>
    <row r="382" spans="2:16" x14ac:dyDescent="0.25">
      <c r="B382" s="33">
        <v>19</v>
      </c>
      <c r="C382" s="39" t="str">
        <f>IF(DJornada[[#This Row],[Matricula]]="","",VLOOKUP(DJornada[[#This Row],[Matricula]],Cadastros!$P:$Q,2,0))</f>
        <v>Funcionario 19</v>
      </c>
      <c r="D382" s="22" t="s">
        <v>140</v>
      </c>
      <c r="E382" s="33">
        <v>21</v>
      </c>
      <c r="F382" s="42">
        <v>0.36666666666666697</v>
      </c>
      <c r="G382" s="37">
        <f>IFERROR(IF(DJornada[[#This Row],[Dias Úteis]]="","",DJornada[[#This Row],[Dias Úteis]]*DJornada[[#This Row],[Carga Horária]]*24),"")</f>
        <v>184.80000000000015</v>
      </c>
      <c r="H382" s="33" t="s">
        <v>16</v>
      </c>
      <c r="I382" s="33" t="s">
        <v>103</v>
      </c>
      <c r="J382" s="33" t="s">
        <v>129</v>
      </c>
      <c r="K382" s="33" t="s">
        <v>11</v>
      </c>
      <c r="L382" s="33" t="s">
        <v>78</v>
      </c>
      <c r="M382" s="33" t="s">
        <v>1</v>
      </c>
      <c r="N382" s="77">
        <v>8384.5</v>
      </c>
      <c r="O382" s="78">
        <f>IF(DJornada[[#This Row],[Salário]]="","",DJornada[[#This Row],[Salário]]/DJornada[[#This Row],[Horas Prevista no Mês]])</f>
        <v>45.370670995670956</v>
      </c>
      <c r="P382" s="37" t="str">
        <f>IF(DJornada[[#This Row],[Data Prevista]]="","",TEXT(DJornada[[#This Row],[Data Prevista]],"mm/aaaa"))</f>
        <v>10/2025</v>
      </c>
    </row>
    <row r="383" spans="2:16" x14ac:dyDescent="0.25">
      <c r="B383" s="33">
        <v>20</v>
      </c>
      <c r="C383" s="39" t="str">
        <f>IF(DJornada[[#This Row],[Matricula]]="","",VLOOKUP(DJornada[[#This Row],[Matricula]],Cadastros!$P:$Q,2,0))</f>
        <v>Funcionario 20</v>
      </c>
      <c r="D383" s="22" t="s">
        <v>140</v>
      </c>
      <c r="E383" s="33">
        <v>21</v>
      </c>
      <c r="F383" s="43">
        <v>0.36666666666666697</v>
      </c>
      <c r="G383" s="37">
        <f>IFERROR(IF(DJornada[[#This Row],[Dias Úteis]]="","",DJornada[[#This Row],[Dias Úteis]]*DJornada[[#This Row],[Carga Horária]]*24),"")</f>
        <v>184.80000000000015</v>
      </c>
      <c r="H383" s="33" t="s">
        <v>17</v>
      </c>
      <c r="I383" s="33" t="s">
        <v>97</v>
      </c>
      <c r="J383" s="33" t="s">
        <v>118</v>
      </c>
      <c r="K383" s="33" t="s">
        <v>8</v>
      </c>
      <c r="L383" s="33" t="s">
        <v>78</v>
      </c>
      <c r="M383" s="33" t="s">
        <v>143</v>
      </c>
      <c r="N383" s="77">
        <v>6083.13</v>
      </c>
      <c r="O383" s="78">
        <f>IF(DJornada[[#This Row],[Salário]]="","",DJornada[[#This Row],[Salário]]/DJornada[[#This Row],[Horas Prevista no Mês]])</f>
        <v>32.9173701298701</v>
      </c>
      <c r="P383" s="37" t="str">
        <f>IF(DJornada[[#This Row],[Data Prevista]]="","",TEXT(DJornada[[#This Row],[Data Prevista]],"mm/aaaa"))</f>
        <v>10/2025</v>
      </c>
    </row>
    <row r="384" spans="2:16" x14ac:dyDescent="0.25">
      <c r="B384" s="33">
        <v>21</v>
      </c>
      <c r="C384" s="39" t="str">
        <f>IF(DJornada[[#This Row],[Matricula]]="","",VLOOKUP(DJornada[[#This Row],[Matricula]],Cadastros!$P:$Q,2,0))</f>
        <v>Funcionario 21</v>
      </c>
      <c r="D384" s="22" t="s">
        <v>140</v>
      </c>
      <c r="E384" s="33">
        <v>21</v>
      </c>
      <c r="F384" s="42">
        <v>0.36666666666666697</v>
      </c>
      <c r="G384" s="37">
        <f>IFERROR(IF(DJornada[[#This Row],[Dias Úteis]]="","",DJornada[[#This Row],[Dias Úteis]]*DJornada[[#This Row],[Carga Horária]]*24),"")</f>
        <v>184.80000000000015</v>
      </c>
      <c r="H384" s="33" t="s">
        <v>17</v>
      </c>
      <c r="I384" s="33" t="s">
        <v>97</v>
      </c>
      <c r="J384" s="33" t="s">
        <v>111</v>
      </c>
      <c r="K384" s="33" t="s">
        <v>7</v>
      </c>
      <c r="L384" s="33" t="s">
        <v>77</v>
      </c>
      <c r="M384" s="33" t="s">
        <v>1</v>
      </c>
      <c r="N384" s="77">
        <v>9849.11</v>
      </c>
      <c r="O384" s="78">
        <f>IF(DJornada[[#This Row],[Salário]]="","",DJornada[[#This Row],[Salário]]/DJornada[[#This Row],[Horas Prevista no Mês]])</f>
        <v>53.296049783549741</v>
      </c>
      <c r="P384" s="37" t="str">
        <f>IF(DJornada[[#This Row],[Data Prevista]]="","",TEXT(DJornada[[#This Row],[Data Prevista]],"mm/aaaa"))</f>
        <v>10/2025</v>
      </c>
    </row>
    <row r="385" spans="2:16" x14ac:dyDescent="0.25">
      <c r="B385" s="33">
        <v>22</v>
      </c>
      <c r="C385" s="39" t="str">
        <f>IF(DJornada[[#This Row],[Matricula]]="","",VLOOKUP(DJornada[[#This Row],[Matricula]],Cadastros!$P:$Q,2,0))</f>
        <v>Funcionario 22</v>
      </c>
      <c r="D385" s="22" t="s">
        <v>140</v>
      </c>
      <c r="E385" s="33">
        <v>21</v>
      </c>
      <c r="F385" s="43">
        <v>0.36666666666666697</v>
      </c>
      <c r="G385" s="37">
        <f>IFERROR(IF(DJornada[[#This Row],[Dias Úteis]]="","",DJornada[[#This Row],[Dias Úteis]]*DJornada[[#This Row],[Carga Horária]]*24),"")</f>
        <v>184.80000000000015</v>
      </c>
      <c r="H385" s="33" t="s">
        <v>17</v>
      </c>
      <c r="I385" s="33" t="s">
        <v>96</v>
      </c>
      <c r="J385" s="33" t="s">
        <v>113</v>
      </c>
      <c r="K385" s="33" t="s">
        <v>11</v>
      </c>
      <c r="L385" s="33" t="s">
        <v>76</v>
      </c>
      <c r="M385" s="33" t="s">
        <v>143</v>
      </c>
      <c r="N385" s="77">
        <v>6084.84</v>
      </c>
      <c r="O385" s="78">
        <f>IF(DJornada[[#This Row],[Salário]]="","",DJornada[[#This Row],[Salário]]/DJornada[[#This Row],[Horas Prevista no Mês]])</f>
        <v>32.926623376623347</v>
      </c>
      <c r="P385" s="37" t="str">
        <f>IF(DJornada[[#This Row],[Data Prevista]]="","",TEXT(DJornada[[#This Row],[Data Prevista]],"mm/aaaa"))</f>
        <v>10/2025</v>
      </c>
    </row>
    <row r="386" spans="2:16" x14ac:dyDescent="0.25">
      <c r="B386" s="33">
        <v>23</v>
      </c>
      <c r="C386" s="39" t="str">
        <f>IF(DJornada[[#This Row],[Matricula]]="","",VLOOKUP(DJornada[[#This Row],[Matricula]],Cadastros!$P:$Q,2,0))</f>
        <v>Funcionario 23</v>
      </c>
      <c r="D386" s="22" t="s">
        <v>140</v>
      </c>
      <c r="E386" s="33">
        <v>21</v>
      </c>
      <c r="F386" s="42">
        <v>0.36666666666666697</v>
      </c>
      <c r="G386" s="37">
        <f>IFERROR(IF(DJornada[[#This Row],[Dias Úteis]]="","",DJornada[[#This Row],[Dias Úteis]]*DJornada[[#This Row],[Carga Horária]]*24),"")</f>
        <v>184.80000000000015</v>
      </c>
      <c r="H386" s="33" t="s">
        <v>18</v>
      </c>
      <c r="I386" s="33" t="s">
        <v>106</v>
      </c>
      <c r="J386" s="33" t="s">
        <v>127</v>
      </c>
      <c r="K386" s="33" t="s">
        <v>10</v>
      </c>
      <c r="L386" s="33" t="s">
        <v>78</v>
      </c>
      <c r="M386" s="33" t="s">
        <v>0</v>
      </c>
      <c r="N386" s="77">
        <v>7694.34</v>
      </c>
      <c r="O386" s="78">
        <f>IF(DJornada[[#This Row],[Salário]]="","",DJornada[[#This Row],[Salário]]/DJornada[[#This Row],[Horas Prevista no Mês]])</f>
        <v>41.636038961038928</v>
      </c>
      <c r="P386" s="37" t="str">
        <f>IF(DJornada[[#This Row],[Data Prevista]]="","",TEXT(DJornada[[#This Row],[Data Prevista]],"mm/aaaa"))</f>
        <v>10/2025</v>
      </c>
    </row>
    <row r="387" spans="2:16" x14ac:dyDescent="0.25">
      <c r="B387" s="33">
        <v>24</v>
      </c>
      <c r="C387" s="39" t="str">
        <f>IF(DJornada[[#This Row],[Matricula]]="","",VLOOKUP(DJornada[[#This Row],[Matricula]],Cadastros!$P:$Q,2,0))</f>
        <v>Funcionario 24</v>
      </c>
      <c r="D387" s="22" t="s">
        <v>140</v>
      </c>
      <c r="E387" s="33">
        <v>21</v>
      </c>
      <c r="F387" s="43">
        <v>0.36666666666666697</v>
      </c>
      <c r="G387" s="37">
        <f>IFERROR(IF(DJornada[[#This Row],[Dias Úteis]]="","",DJornada[[#This Row],[Dias Úteis]]*DJornada[[#This Row],[Carga Horária]]*24),"")</f>
        <v>184.80000000000015</v>
      </c>
      <c r="H387" s="33" t="s">
        <v>18</v>
      </c>
      <c r="I387" s="33" t="s">
        <v>99</v>
      </c>
      <c r="J387" s="33" t="s">
        <v>120</v>
      </c>
      <c r="K387" s="33" t="s">
        <v>7</v>
      </c>
      <c r="L387" s="33" t="s">
        <v>76</v>
      </c>
      <c r="M387" s="33" t="s">
        <v>0</v>
      </c>
      <c r="N387" s="77">
        <v>5245.18</v>
      </c>
      <c r="O387" s="78">
        <f>IF(DJornada[[#This Row],[Salário]]="","",DJornada[[#This Row],[Salário]]/DJornada[[#This Row],[Horas Prevista no Mês]])</f>
        <v>28.383008658008634</v>
      </c>
      <c r="P387" s="37" t="str">
        <f>IF(DJornada[[#This Row],[Data Prevista]]="","",TEXT(DJornada[[#This Row],[Data Prevista]],"mm/aaaa"))</f>
        <v>10/2025</v>
      </c>
    </row>
    <row r="388" spans="2:16" x14ac:dyDescent="0.25">
      <c r="B388" s="33">
        <v>25</v>
      </c>
      <c r="C388" s="39" t="str">
        <f>IF(DJornada[[#This Row],[Matricula]]="","",VLOOKUP(DJornada[[#This Row],[Matricula]],Cadastros!$P:$Q,2,0))</f>
        <v>Funcionario 25</v>
      </c>
      <c r="D388" s="22" t="s">
        <v>140</v>
      </c>
      <c r="E388" s="33">
        <v>21</v>
      </c>
      <c r="F388" s="42">
        <v>0.36666666666666697</v>
      </c>
      <c r="G388" s="37">
        <f>IFERROR(IF(DJornada[[#This Row],[Dias Úteis]]="","",DJornada[[#This Row],[Dias Úteis]]*DJornada[[#This Row],[Carga Horária]]*24),"")</f>
        <v>184.80000000000015</v>
      </c>
      <c r="H388" s="33" t="s">
        <v>18</v>
      </c>
      <c r="I388" s="33" t="s">
        <v>106</v>
      </c>
      <c r="J388" s="33" t="s">
        <v>119</v>
      </c>
      <c r="K388" s="33" t="s">
        <v>7</v>
      </c>
      <c r="L388" s="33" t="s">
        <v>76</v>
      </c>
      <c r="M388" s="33" t="s">
        <v>143</v>
      </c>
      <c r="N388" s="77">
        <v>6214</v>
      </c>
      <c r="O388" s="78">
        <f>IF(DJornada[[#This Row],[Salário]]="","",DJornada[[#This Row],[Salário]]/DJornada[[#This Row],[Horas Prevista no Mês]])</f>
        <v>33.625541125541098</v>
      </c>
      <c r="P388" s="37" t="str">
        <f>IF(DJornada[[#This Row],[Data Prevista]]="","",TEXT(DJornada[[#This Row],[Data Prevista]],"mm/aaaa"))</f>
        <v>10/2025</v>
      </c>
    </row>
    <row r="389" spans="2:16" x14ac:dyDescent="0.25">
      <c r="B389" s="33">
        <v>26</v>
      </c>
      <c r="C389" s="39" t="str">
        <f>IF(DJornada[[#This Row],[Matricula]]="","",VLOOKUP(DJornada[[#This Row],[Matricula]],Cadastros!$P:$Q,2,0))</f>
        <v>Funcionario 26</v>
      </c>
      <c r="D389" s="22" t="s">
        <v>140</v>
      </c>
      <c r="E389" s="33">
        <v>21</v>
      </c>
      <c r="F389" s="43">
        <v>0.36666666666666697</v>
      </c>
      <c r="G389" s="37">
        <f>IFERROR(IF(DJornada[[#This Row],[Dias Úteis]]="","",DJornada[[#This Row],[Dias Úteis]]*DJornada[[#This Row],[Carga Horária]]*24),"")</f>
        <v>184.80000000000015</v>
      </c>
      <c r="H389" s="33" t="s">
        <v>18</v>
      </c>
      <c r="I389" s="33" t="s">
        <v>99</v>
      </c>
      <c r="J389" s="33" t="s">
        <v>118</v>
      </c>
      <c r="K389" s="33" t="s">
        <v>9</v>
      </c>
      <c r="L389" s="33" t="s">
        <v>76</v>
      </c>
      <c r="M389" s="33" t="s">
        <v>143</v>
      </c>
      <c r="N389" s="77">
        <v>10763.5</v>
      </c>
      <c r="O389" s="78">
        <f>IF(DJornada[[#This Row],[Salário]]="","",DJornada[[#This Row],[Salário]]/DJornada[[#This Row],[Horas Prevista no Mês]])</f>
        <v>58.244047619047571</v>
      </c>
      <c r="P389" s="37" t="str">
        <f>IF(DJornada[[#This Row],[Data Prevista]]="","",TEXT(DJornada[[#This Row],[Data Prevista]],"mm/aaaa"))</f>
        <v>10/2025</v>
      </c>
    </row>
    <row r="390" spans="2:16" x14ac:dyDescent="0.25">
      <c r="B390" s="33">
        <v>27</v>
      </c>
      <c r="C390" s="39" t="str">
        <f>IF(DJornada[[#This Row],[Matricula]]="","",VLOOKUP(DJornada[[#This Row],[Matricula]],Cadastros!$P:$Q,2,0))</f>
        <v>Funcionario 27</v>
      </c>
      <c r="D390" s="22" t="s">
        <v>140</v>
      </c>
      <c r="E390" s="33">
        <v>21</v>
      </c>
      <c r="F390" s="42">
        <v>0.36666666666666697</v>
      </c>
      <c r="G390" s="37">
        <f>IFERROR(IF(DJornada[[#This Row],[Dias Úteis]]="","",DJornada[[#This Row],[Dias Úteis]]*DJornada[[#This Row],[Carga Horária]]*24),"")</f>
        <v>184.80000000000015</v>
      </c>
      <c r="H390" s="33" t="s">
        <v>18</v>
      </c>
      <c r="I390" s="33" t="s">
        <v>106</v>
      </c>
      <c r="J390" s="33" t="s">
        <v>118</v>
      </c>
      <c r="K390" s="33" t="s">
        <v>10</v>
      </c>
      <c r="L390" s="33" t="s">
        <v>78</v>
      </c>
      <c r="M390" s="33" t="s">
        <v>1</v>
      </c>
      <c r="N390" s="77">
        <v>9585.41</v>
      </c>
      <c r="O390" s="78">
        <f>IF(DJornada[[#This Row],[Salário]]="","",DJornada[[#This Row],[Salário]]/DJornada[[#This Row],[Horas Prevista no Mês]])</f>
        <v>51.869101731601688</v>
      </c>
      <c r="P390" s="37" t="str">
        <f>IF(DJornada[[#This Row],[Data Prevista]]="","",TEXT(DJornada[[#This Row],[Data Prevista]],"mm/aaaa"))</f>
        <v>10/2025</v>
      </c>
    </row>
    <row r="391" spans="2:16" x14ac:dyDescent="0.25">
      <c r="B391" s="33">
        <v>28</v>
      </c>
      <c r="C391" s="39" t="str">
        <f>IF(DJornada[[#This Row],[Matricula]]="","",VLOOKUP(DJornada[[#This Row],[Matricula]],Cadastros!$P:$Q,2,0))</f>
        <v>Funcionario 28</v>
      </c>
      <c r="D391" s="22" t="s">
        <v>140</v>
      </c>
      <c r="E391" s="33">
        <v>21</v>
      </c>
      <c r="F391" s="43">
        <v>0.36666666666666697</v>
      </c>
      <c r="G391" s="37">
        <f>IFERROR(IF(DJornada[[#This Row],[Dias Úteis]]="","",DJornada[[#This Row],[Dias Úteis]]*DJornada[[#This Row],[Carga Horária]]*24),"")</f>
        <v>184.80000000000015</v>
      </c>
      <c r="H391" s="33" t="s">
        <v>18</v>
      </c>
      <c r="I391" s="33" t="s">
        <v>110</v>
      </c>
      <c r="J391" s="33" t="s">
        <v>113</v>
      </c>
      <c r="K391" s="33" t="s">
        <v>7</v>
      </c>
      <c r="L391" s="33" t="s">
        <v>76</v>
      </c>
      <c r="M391" s="33" t="s">
        <v>143</v>
      </c>
      <c r="N391" s="77">
        <v>7634.36</v>
      </c>
      <c r="O391" s="78">
        <f>IF(DJornada[[#This Row],[Salário]]="","",DJornada[[#This Row],[Salário]]/DJornada[[#This Row],[Horas Prevista no Mês]])</f>
        <v>41.311471861471823</v>
      </c>
      <c r="P391" s="37" t="str">
        <f>IF(DJornada[[#This Row],[Data Prevista]]="","",TEXT(DJornada[[#This Row],[Data Prevista]],"mm/aaaa"))</f>
        <v>10/2025</v>
      </c>
    </row>
    <row r="392" spans="2:16" x14ac:dyDescent="0.25">
      <c r="B392" s="33">
        <v>29</v>
      </c>
      <c r="C392" s="39" t="str">
        <f>IF(DJornada[[#This Row],[Matricula]]="","",VLOOKUP(DJornada[[#This Row],[Matricula]],Cadastros!$P:$Q,2,0))</f>
        <v>Funcionario 29</v>
      </c>
      <c r="D392" s="22" t="s">
        <v>140</v>
      </c>
      <c r="E392" s="33">
        <v>21</v>
      </c>
      <c r="F392" s="42">
        <v>0.36666666666666697</v>
      </c>
      <c r="G392" s="37">
        <f>IFERROR(IF(DJornada[[#This Row],[Dias Úteis]]="","",DJornada[[#This Row],[Dias Úteis]]*DJornada[[#This Row],[Carga Horária]]*24),"")</f>
        <v>184.80000000000015</v>
      </c>
      <c r="H392" s="33" t="s">
        <v>18</v>
      </c>
      <c r="I392" s="33" t="s">
        <v>99</v>
      </c>
      <c r="J392" s="33" t="s">
        <v>120</v>
      </c>
      <c r="K392" s="33" t="s">
        <v>9</v>
      </c>
      <c r="L392" s="33" t="s">
        <v>76</v>
      </c>
      <c r="M392" s="33" t="s">
        <v>1</v>
      </c>
      <c r="N392" s="77">
        <v>10671.22</v>
      </c>
      <c r="O392" s="78">
        <f>IF(DJornada[[#This Row],[Salário]]="","",DJornada[[#This Row],[Salário]]/DJornada[[#This Row],[Horas Prevista no Mês]])</f>
        <v>57.744696969696918</v>
      </c>
      <c r="P392" s="37" t="str">
        <f>IF(DJornada[[#This Row],[Data Prevista]]="","",TEXT(DJornada[[#This Row],[Data Prevista]],"mm/aaaa"))</f>
        <v>10/2025</v>
      </c>
    </row>
    <row r="393" spans="2:16" x14ac:dyDescent="0.25">
      <c r="B393" s="33">
        <v>30</v>
      </c>
      <c r="C393" s="39" t="str">
        <f>IF(DJornada[[#This Row],[Matricula]]="","",VLOOKUP(DJornada[[#This Row],[Matricula]],Cadastros!$P:$Q,2,0))</f>
        <v>Funcionario 30</v>
      </c>
      <c r="D393" s="22" t="s">
        <v>140</v>
      </c>
      <c r="E393" s="33">
        <v>21</v>
      </c>
      <c r="F393" s="43">
        <v>0.36666666666666697</v>
      </c>
      <c r="G393" s="37">
        <f>IFERROR(IF(DJornada[[#This Row],[Dias Úteis]]="","",DJornada[[#This Row],[Dias Úteis]]*DJornada[[#This Row],[Carga Horária]]*24),"")</f>
        <v>184.80000000000015</v>
      </c>
      <c r="H393" s="33" t="s">
        <v>18</v>
      </c>
      <c r="I393" s="33" t="s">
        <v>106</v>
      </c>
      <c r="J393" s="33" t="s">
        <v>116</v>
      </c>
      <c r="K393" s="33" t="s">
        <v>8</v>
      </c>
      <c r="L393" s="33" t="s">
        <v>78</v>
      </c>
      <c r="M393" s="33" t="s">
        <v>0</v>
      </c>
      <c r="N393" s="77">
        <v>6164.48</v>
      </c>
      <c r="O393" s="78">
        <f>IF(DJornada[[#This Row],[Salário]]="","",DJornada[[#This Row],[Salário]]/DJornada[[#This Row],[Horas Prevista no Mês]])</f>
        <v>33.357575757575731</v>
      </c>
      <c r="P393" s="37" t="str">
        <f>IF(DJornada[[#This Row],[Data Prevista]]="","",TEXT(DJornada[[#This Row],[Data Prevista]],"mm/aaaa"))</f>
        <v>10/2025</v>
      </c>
    </row>
    <row r="394" spans="2:16" x14ac:dyDescent="0.25">
      <c r="B394" s="33">
        <v>31</v>
      </c>
      <c r="C394" s="39" t="str">
        <f>IF(DJornada[[#This Row],[Matricula]]="","",VLOOKUP(DJornada[[#This Row],[Matricula]],Cadastros!$P:$Q,2,0))</f>
        <v>Funcionario 31</v>
      </c>
      <c r="D394" s="22" t="s">
        <v>140</v>
      </c>
      <c r="E394" s="33">
        <v>21</v>
      </c>
      <c r="F394" s="42">
        <v>0.36666666666666697</v>
      </c>
      <c r="G394" s="37">
        <f>IFERROR(IF(DJornada[[#This Row],[Dias Úteis]]="","",DJornada[[#This Row],[Dias Úteis]]*DJornada[[#This Row],[Carga Horária]]*24),"")</f>
        <v>184.80000000000015</v>
      </c>
      <c r="H394" s="33" t="s">
        <v>18</v>
      </c>
      <c r="I394" s="33" t="s">
        <v>96</v>
      </c>
      <c r="J394" s="33" t="s">
        <v>116</v>
      </c>
      <c r="K394" s="33" t="s">
        <v>10</v>
      </c>
      <c r="L394" s="33" t="s">
        <v>78</v>
      </c>
      <c r="M394" s="33" t="s">
        <v>1</v>
      </c>
      <c r="N394" s="77">
        <v>10132.530000000001</v>
      </c>
      <c r="O394" s="78">
        <f>IF(DJornada[[#This Row],[Salário]]="","",DJornada[[#This Row],[Salário]]/DJornada[[#This Row],[Horas Prevista no Mês]])</f>
        <v>54.829707792207749</v>
      </c>
      <c r="P394" s="37" t="str">
        <f>IF(DJornada[[#This Row],[Data Prevista]]="","",TEXT(DJornada[[#This Row],[Data Prevista]],"mm/aaaa"))</f>
        <v>10/2025</v>
      </c>
    </row>
    <row r="395" spans="2:16" x14ac:dyDescent="0.25">
      <c r="B395" s="33">
        <v>32</v>
      </c>
      <c r="C395" s="39" t="str">
        <f>IF(DJornada[[#This Row],[Matricula]]="","",VLOOKUP(DJornada[[#This Row],[Matricula]],Cadastros!$P:$Q,2,0))</f>
        <v>Funcionario 32</v>
      </c>
      <c r="D395" s="22" t="s">
        <v>140</v>
      </c>
      <c r="E395" s="33">
        <v>21</v>
      </c>
      <c r="F395" s="43">
        <v>0.36666666666666697</v>
      </c>
      <c r="G395" s="37">
        <f>IFERROR(IF(DJornada[[#This Row],[Dias Úteis]]="","",DJornada[[#This Row],[Dias Úteis]]*DJornada[[#This Row],[Carga Horária]]*24),"")</f>
        <v>184.80000000000015</v>
      </c>
      <c r="H395" s="33" t="s">
        <v>18</v>
      </c>
      <c r="I395" s="33" t="s">
        <v>103</v>
      </c>
      <c r="J395" s="33" t="s">
        <v>130</v>
      </c>
      <c r="K395" s="33" t="s">
        <v>10</v>
      </c>
      <c r="L395" s="33" t="s">
        <v>76</v>
      </c>
      <c r="M395" s="33" t="s">
        <v>0</v>
      </c>
      <c r="N395" s="77">
        <v>11061.07</v>
      </c>
      <c r="O395" s="78">
        <f>IF(DJornada[[#This Row],[Salário]]="","",DJornada[[#This Row],[Salário]]/DJornada[[#This Row],[Horas Prevista no Mês]])</f>
        <v>59.854274891774843</v>
      </c>
      <c r="P395" s="37" t="str">
        <f>IF(DJornada[[#This Row],[Data Prevista]]="","",TEXT(DJornada[[#This Row],[Data Prevista]],"mm/aaaa"))</f>
        <v>10/2025</v>
      </c>
    </row>
    <row r="396" spans="2:16" x14ac:dyDescent="0.25">
      <c r="B396" s="33">
        <v>33</v>
      </c>
      <c r="C396" s="39" t="str">
        <f>IF(DJornada[[#This Row],[Matricula]]="","",VLOOKUP(DJornada[[#This Row],[Matricula]],Cadastros!$P:$Q,2,0))</f>
        <v>Funcionario 33</v>
      </c>
      <c r="D396" s="22" t="s">
        <v>140</v>
      </c>
      <c r="E396" s="33">
        <v>21</v>
      </c>
      <c r="F396" s="42">
        <v>0.36666666666666697</v>
      </c>
      <c r="G396" s="37">
        <f>IFERROR(IF(DJornada[[#This Row],[Dias Úteis]]="","",DJornada[[#This Row],[Dias Úteis]]*DJornada[[#This Row],[Carga Horária]]*24),"")</f>
        <v>184.80000000000015</v>
      </c>
      <c r="H396" s="33" t="s">
        <v>17</v>
      </c>
      <c r="I396" s="33" t="s">
        <v>107</v>
      </c>
      <c r="J396" s="33" t="s">
        <v>112</v>
      </c>
      <c r="K396" s="33" t="s">
        <v>10</v>
      </c>
      <c r="L396" s="33" t="s">
        <v>76</v>
      </c>
      <c r="M396" s="33" t="s">
        <v>1</v>
      </c>
      <c r="N396" s="77">
        <v>6222.67</v>
      </c>
      <c r="O396" s="78">
        <f>IF(DJornada[[#This Row],[Salário]]="","",DJornada[[#This Row],[Salário]]/DJornada[[#This Row],[Horas Prevista no Mês]])</f>
        <v>33.672456709956684</v>
      </c>
      <c r="P396" s="37" t="str">
        <f>IF(DJornada[[#This Row],[Data Prevista]]="","",TEXT(DJornada[[#This Row],[Data Prevista]],"mm/aaaa"))</f>
        <v>10/2025</v>
      </c>
    </row>
    <row r="397" spans="2:16" x14ac:dyDescent="0.25">
      <c r="B397" s="33">
        <v>34</v>
      </c>
      <c r="C397" s="39" t="str">
        <f>IF(DJornada[[#This Row],[Matricula]]="","",VLOOKUP(DJornada[[#This Row],[Matricula]],Cadastros!$P:$Q,2,0))</f>
        <v>Funcionario 34</v>
      </c>
      <c r="D397" s="22" t="s">
        <v>140</v>
      </c>
      <c r="E397" s="33">
        <v>21</v>
      </c>
      <c r="F397" s="43">
        <v>0.36666666666666697</v>
      </c>
      <c r="G397" s="37">
        <f>IFERROR(IF(DJornada[[#This Row],[Dias Úteis]]="","",DJornada[[#This Row],[Dias Úteis]]*DJornada[[#This Row],[Carga Horária]]*24),"")</f>
        <v>184.80000000000015</v>
      </c>
      <c r="H397" s="33" t="s">
        <v>18</v>
      </c>
      <c r="I397" s="33" t="s">
        <v>103</v>
      </c>
      <c r="J397" s="33" t="s">
        <v>112</v>
      </c>
      <c r="K397" s="33" t="s">
        <v>11</v>
      </c>
      <c r="L397" s="33" t="s">
        <v>76</v>
      </c>
      <c r="M397" s="33" t="s">
        <v>1</v>
      </c>
      <c r="N397" s="77">
        <v>5069</v>
      </c>
      <c r="O397" s="78">
        <f>IF(DJornada[[#This Row],[Salário]]="","",DJornada[[#This Row],[Salário]]/DJornada[[#This Row],[Horas Prevista no Mês]])</f>
        <v>27.429653679653658</v>
      </c>
      <c r="P397" s="37" t="str">
        <f>IF(DJornada[[#This Row],[Data Prevista]]="","",TEXT(DJornada[[#This Row],[Data Prevista]],"mm/aaaa"))</f>
        <v>10/2025</v>
      </c>
    </row>
    <row r="398" spans="2:16" x14ac:dyDescent="0.25">
      <c r="B398" s="33">
        <v>35</v>
      </c>
      <c r="C398" s="39" t="str">
        <f>IF(DJornada[[#This Row],[Matricula]]="","",VLOOKUP(DJornada[[#This Row],[Matricula]],Cadastros!$P:$Q,2,0))</f>
        <v>Funcionario 35</v>
      </c>
      <c r="D398" s="22" t="s">
        <v>140</v>
      </c>
      <c r="E398" s="33">
        <v>21</v>
      </c>
      <c r="F398" s="42">
        <v>0.36666666666666697</v>
      </c>
      <c r="G398" s="37">
        <f>IFERROR(IF(DJornada[[#This Row],[Dias Úteis]]="","",DJornada[[#This Row],[Dias Úteis]]*DJornada[[#This Row],[Carga Horária]]*24),"")</f>
        <v>184.80000000000015</v>
      </c>
      <c r="H398" s="33" t="s">
        <v>18</v>
      </c>
      <c r="I398" s="33" t="s">
        <v>99</v>
      </c>
      <c r="J398" s="33" t="s">
        <v>113</v>
      </c>
      <c r="K398" s="33" t="s">
        <v>11</v>
      </c>
      <c r="L398" s="33" t="s">
        <v>77</v>
      </c>
      <c r="M398" s="33" t="s">
        <v>1</v>
      </c>
      <c r="N398" s="77">
        <v>4066.02</v>
      </c>
      <c r="O398" s="78">
        <f>IF(DJornada[[#This Row],[Salário]]="","",DJornada[[#This Row],[Salário]]/DJornada[[#This Row],[Horas Prevista no Mês]])</f>
        <v>22.002272727272707</v>
      </c>
      <c r="P398" s="37" t="str">
        <f>IF(DJornada[[#This Row],[Data Prevista]]="","",TEXT(DJornada[[#This Row],[Data Prevista]],"mm/aaaa"))</f>
        <v>10/2025</v>
      </c>
    </row>
    <row r="399" spans="2:16" x14ac:dyDescent="0.25">
      <c r="B399" s="33">
        <v>36</v>
      </c>
      <c r="C399" s="39" t="str">
        <f>IF(DJornada[[#This Row],[Matricula]]="","",VLOOKUP(DJornada[[#This Row],[Matricula]],Cadastros!$P:$Q,2,0))</f>
        <v>Funcionario 36</v>
      </c>
      <c r="D399" s="22" t="s">
        <v>140</v>
      </c>
      <c r="E399" s="33">
        <v>21</v>
      </c>
      <c r="F399" s="43">
        <v>0.36666666666666697</v>
      </c>
      <c r="G399" s="37">
        <f>IFERROR(IF(DJornada[[#This Row],[Dias Úteis]]="","",DJornada[[#This Row],[Dias Úteis]]*DJornada[[#This Row],[Carga Horária]]*24),"")</f>
        <v>184.80000000000015</v>
      </c>
      <c r="H399" s="33" t="s">
        <v>16</v>
      </c>
      <c r="I399" s="33" t="s">
        <v>101</v>
      </c>
      <c r="J399" s="33" t="s">
        <v>112</v>
      </c>
      <c r="K399" s="33" t="s">
        <v>8</v>
      </c>
      <c r="L399" s="33" t="s">
        <v>78</v>
      </c>
      <c r="M399" s="33" t="s">
        <v>1</v>
      </c>
      <c r="N399" s="77">
        <v>8576.48</v>
      </c>
      <c r="O399" s="78">
        <f>IF(DJornada[[#This Row],[Salário]]="","",DJornada[[#This Row],[Salário]]/DJornada[[#This Row],[Horas Prevista no Mês]])</f>
        <v>46.409523809523769</v>
      </c>
      <c r="P399" s="37" t="str">
        <f>IF(DJornada[[#This Row],[Data Prevista]]="","",TEXT(DJornada[[#This Row],[Data Prevista]],"mm/aaaa"))</f>
        <v>10/2025</v>
      </c>
    </row>
    <row r="400" spans="2:16" x14ac:dyDescent="0.25">
      <c r="B400" s="33">
        <v>37</v>
      </c>
      <c r="C400" s="39" t="str">
        <f>IF(DJornada[[#This Row],[Matricula]]="","",VLOOKUP(DJornada[[#This Row],[Matricula]],Cadastros!$P:$Q,2,0))</f>
        <v>Funcionario 37</v>
      </c>
      <c r="D400" s="22" t="s">
        <v>140</v>
      </c>
      <c r="E400" s="33">
        <v>21</v>
      </c>
      <c r="F400" s="42">
        <v>0.36666666666666697</v>
      </c>
      <c r="G400" s="37">
        <f>IFERROR(IF(DJornada[[#This Row],[Dias Úteis]]="","",DJornada[[#This Row],[Dias Úteis]]*DJornada[[#This Row],[Carga Horária]]*24),"")</f>
        <v>184.80000000000015</v>
      </c>
      <c r="H400" s="33" t="s">
        <v>18</v>
      </c>
      <c r="I400" s="33" t="s">
        <v>103</v>
      </c>
      <c r="J400" s="33" t="s">
        <v>120</v>
      </c>
      <c r="K400" s="33" t="s">
        <v>7</v>
      </c>
      <c r="L400" s="33" t="s">
        <v>78</v>
      </c>
      <c r="M400" s="33" t="s">
        <v>0</v>
      </c>
      <c r="N400" s="77">
        <v>10152.82</v>
      </c>
      <c r="O400" s="78">
        <f>IF(DJornada[[#This Row],[Salário]]="","",DJornada[[#This Row],[Salário]]/DJornada[[#This Row],[Horas Prevista no Mês]])</f>
        <v>54.939502164502116</v>
      </c>
      <c r="P400" s="37" t="str">
        <f>IF(DJornada[[#This Row],[Data Prevista]]="","",TEXT(DJornada[[#This Row],[Data Prevista]],"mm/aaaa"))</f>
        <v>10/2025</v>
      </c>
    </row>
    <row r="401" spans="2:16" x14ac:dyDescent="0.25">
      <c r="B401" s="33">
        <v>38</v>
      </c>
      <c r="C401" s="39" t="str">
        <f>IF(DJornada[[#This Row],[Matricula]]="","",VLOOKUP(DJornada[[#This Row],[Matricula]],Cadastros!$P:$Q,2,0))</f>
        <v>Funcionario 38</v>
      </c>
      <c r="D401" s="22" t="s">
        <v>140</v>
      </c>
      <c r="E401" s="33">
        <v>21</v>
      </c>
      <c r="F401" s="43">
        <v>0.36666666666666697</v>
      </c>
      <c r="G401" s="37">
        <f>IFERROR(IF(DJornada[[#This Row],[Dias Úteis]]="","",DJornada[[#This Row],[Dias Úteis]]*DJornada[[#This Row],[Carga Horária]]*24),"")</f>
        <v>184.80000000000015</v>
      </c>
      <c r="H401" s="33" t="s">
        <v>18</v>
      </c>
      <c r="I401" s="33" t="s">
        <v>98</v>
      </c>
      <c r="J401" s="33" t="s">
        <v>128</v>
      </c>
      <c r="K401" s="33" t="s">
        <v>9</v>
      </c>
      <c r="L401" s="33" t="s">
        <v>77</v>
      </c>
      <c r="M401" s="33" t="s">
        <v>1</v>
      </c>
      <c r="N401" s="77">
        <v>7068.56</v>
      </c>
      <c r="O401" s="78">
        <f>IF(DJornada[[#This Row],[Salário]]="","",DJornada[[#This Row],[Salário]]/DJornada[[#This Row],[Horas Prevista no Mês]])</f>
        <v>38.249783549783523</v>
      </c>
      <c r="P401" s="37" t="str">
        <f>IF(DJornada[[#This Row],[Data Prevista]]="","",TEXT(DJornada[[#This Row],[Data Prevista]],"mm/aaaa"))</f>
        <v>10/2025</v>
      </c>
    </row>
    <row r="402" spans="2:16" x14ac:dyDescent="0.25">
      <c r="B402" s="33">
        <v>39</v>
      </c>
      <c r="C402" s="39" t="str">
        <f>IF(DJornada[[#This Row],[Matricula]]="","",VLOOKUP(DJornada[[#This Row],[Matricula]],Cadastros!$P:$Q,2,0))</f>
        <v>Funcionario 39</v>
      </c>
      <c r="D402" s="22" t="s">
        <v>140</v>
      </c>
      <c r="E402" s="33">
        <v>21</v>
      </c>
      <c r="F402" s="42">
        <v>0.36666666666666697</v>
      </c>
      <c r="G402" s="37">
        <f>IFERROR(IF(DJornada[[#This Row],[Dias Úteis]]="","",DJornada[[#This Row],[Dias Úteis]]*DJornada[[#This Row],[Carga Horária]]*24),"")</f>
        <v>184.80000000000015</v>
      </c>
      <c r="H402" s="33" t="s">
        <v>18</v>
      </c>
      <c r="I402" s="33" t="s">
        <v>104</v>
      </c>
      <c r="J402" s="33" t="s">
        <v>126</v>
      </c>
      <c r="K402" s="33" t="s">
        <v>11</v>
      </c>
      <c r="L402" s="33" t="s">
        <v>76</v>
      </c>
      <c r="M402" s="33" t="s">
        <v>1</v>
      </c>
      <c r="N402" s="77">
        <v>8011.96</v>
      </c>
      <c r="O402" s="78">
        <f>IF(DJornada[[#This Row],[Salário]]="","",DJornada[[#This Row],[Salário]]/DJornada[[#This Row],[Horas Prevista no Mês]])</f>
        <v>43.354761904761872</v>
      </c>
      <c r="P402" s="37" t="str">
        <f>IF(DJornada[[#This Row],[Data Prevista]]="","",TEXT(DJornada[[#This Row],[Data Prevista]],"mm/aaaa"))</f>
        <v>10/2025</v>
      </c>
    </row>
    <row r="403" spans="2:16" x14ac:dyDescent="0.25">
      <c r="B403" s="33">
        <v>40</v>
      </c>
      <c r="C403" s="39" t="str">
        <f>IF(DJornada[[#This Row],[Matricula]]="","",VLOOKUP(DJornada[[#This Row],[Matricula]],Cadastros!$P:$Q,2,0))</f>
        <v>Funcionario 40</v>
      </c>
      <c r="D403" s="22" t="s">
        <v>140</v>
      </c>
      <c r="E403" s="33">
        <v>21</v>
      </c>
      <c r="F403" s="43">
        <v>0.36666666666666697</v>
      </c>
      <c r="G403" s="37">
        <f>IFERROR(IF(DJornada[[#This Row],[Dias Úteis]]="","",DJornada[[#This Row],[Dias Úteis]]*DJornada[[#This Row],[Carga Horária]]*24),"")</f>
        <v>184.80000000000015</v>
      </c>
      <c r="H403" s="33" t="s">
        <v>18</v>
      </c>
      <c r="I403" s="33" t="s">
        <v>101</v>
      </c>
      <c r="J403" s="33" t="s">
        <v>124</v>
      </c>
      <c r="K403" s="33" t="s">
        <v>11</v>
      </c>
      <c r="L403" s="33" t="s">
        <v>77</v>
      </c>
      <c r="M403" s="33" t="s">
        <v>0</v>
      </c>
      <c r="N403" s="77">
        <v>10391.049999999999</v>
      </c>
      <c r="O403" s="78">
        <f>IF(DJornada[[#This Row],[Salário]]="","",DJornada[[#This Row],[Salário]]/DJornada[[#This Row],[Horas Prevista no Mês]])</f>
        <v>56.228625541125488</v>
      </c>
      <c r="P403" s="37" t="str">
        <f>IF(DJornada[[#This Row],[Data Prevista]]="","",TEXT(DJornada[[#This Row],[Data Prevista]],"mm/aaaa"))</f>
        <v>10/2025</v>
      </c>
    </row>
    <row r="404" spans="2:16" x14ac:dyDescent="0.25">
      <c r="B404" s="33">
        <v>1</v>
      </c>
      <c r="C404" s="39" t="str">
        <f>IF(DJornada[[#This Row],[Matricula]]="","",VLOOKUP(DJornada[[#This Row],[Matricula]],Cadastros!$P:$Q,2,0))</f>
        <v>Funcionario 1</v>
      </c>
      <c r="D404" s="22" t="s">
        <v>141</v>
      </c>
      <c r="E404" s="33">
        <v>21</v>
      </c>
      <c r="F404" s="42">
        <v>0.36666666666666697</v>
      </c>
      <c r="G404" s="37">
        <f>IFERROR(IF(DJornada[[#This Row],[Dias Úteis]]="","",DJornada[[#This Row],[Dias Úteis]]*DJornada[[#This Row],[Carga Horária]]*24),"")</f>
        <v>184.80000000000015</v>
      </c>
      <c r="H404" s="33" t="s">
        <v>16</v>
      </c>
      <c r="I404" s="33" t="s">
        <v>97</v>
      </c>
      <c r="J404" s="33" t="s">
        <v>122</v>
      </c>
      <c r="K404" s="33" t="s">
        <v>10</v>
      </c>
      <c r="L404" s="33" t="s">
        <v>77</v>
      </c>
      <c r="M404" s="33" t="s">
        <v>0</v>
      </c>
      <c r="N404" s="77">
        <v>3211.21</v>
      </c>
      <c r="O404" s="78">
        <f>IF(DJornada[[#This Row],[Salário]]="","",DJornada[[#This Row],[Salário]]/DJornada[[#This Row],[Horas Prevista no Mês]])</f>
        <v>17.376677489177474</v>
      </c>
      <c r="P404" s="37" t="str">
        <f>IF(DJornada[[#This Row],[Data Prevista]]="","",TEXT(DJornada[[#This Row],[Data Prevista]],"mm/aaaa"))</f>
        <v>11/2025</v>
      </c>
    </row>
    <row r="405" spans="2:16" x14ac:dyDescent="0.25">
      <c r="B405" s="33">
        <v>2</v>
      </c>
      <c r="C405" s="39" t="str">
        <f>IF(DJornada[[#This Row],[Matricula]]="","",VLOOKUP(DJornada[[#This Row],[Matricula]],Cadastros!$P:$Q,2,0))</f>
        <v>Funcionario 2</v>
      </c>
      <c r="D405" s="22" t="s">
        <v>141</v>
      </c>
      <c r="E405" s="33">
        <v>21</v>
      </c>
      <c r="F405" s="43">
        <v>0.36666666666666697</v>
      </c>
      <c r="G405" s="37">
        <f>IFERROR(IF(DJornada[[#This Row],[Dias Úteis]]="","",DJornada[[#This Row],[Dias Úteis]]*DJornada[[#This Row],[Carga Horária]]*24),"")</f>
        <v>184.80000000000015</v>
      </c>
      <c r="H405" s="33" t="s">
        <v>16</v>
      </c>
      <c r="I405" s="33" t="s">
        <v>98</v>
      </c>
      <c r="J405" s="33" t="s">
        <v>128</v>
      </c>
      <c r="K405" s="33" t="s">
        <v>9</v>
      </c>
      <c r="L405" s="33" t="s">
        <v>77</v>
      </c>
      <c r="M405" s="33" t="s">
        <v>1</v>
      </c>
      <c r="N405" s="77">
        <v>10231</v>
      </c>
      <c r="O405" s="78">
        <f>IF(DJornada[[#This Row],[Salário]]="","",DJornada[[#This Row],[Salário]]/DJornada[[#This Row],[Horas Prevista no Mês]])</f>
        <v>55.362554112554065</v>
      </c>
      <c r="P405" s="37" t="str">
        <f>IF(DJornada[[#This Row],[Data Prevista]]="","",TEXT(DJornada[[#This Row],[Data Prevista]],"mm/aaaa"))</f>
        <v>11/2025</v>
      </c>
    </row>
    <row r="406" spans="2:16" x14ac:dyDescent="0.25">
      <c r="B406" s="33">
        <v>3</v>
      </c>
      <c r="C406" s="39" t="str">
        <f>IF(DJornada[[#This Row],[Matricula]]="","",VLOOKUP(DJornada[[#This Row],[Matricula]],Cadastros!$P:$Q,2,0))</f>
        <v>Funcionario 3</v>
      </c>
      <c r="D406" s="22" t="s">
        <v>141</v>
      </c>
      <c r="E406" s="33">
        <v>21</v>
      </c>
      <c r="F406" s="42">
        <v>0.36666666666666697</v>
      </c>
      <c r="G406" s="37">
        <f>IFERROR(IF(DJornada[[#This Row],[Dias Úteis]]="","",DJornada[[#This Row],[Dias Úteis]]*DJornada[[#This Row],[Carga Horária]]*24),"")</f>
        <v>184.80000000000015</v>
      </c>
      <c r="H406" s="33" t="s">
        <v>17</v>
      </c>
      <c r="I406" s="33" t="s">
        <v>107</v>
      </c>
      <c r="J406" s="33" t="s">
        <v>112</v>
      </c>
      <c r="K406" s="33" t="s">
        <v>10</v>
      </c>
      <c r="L406" s="33" t="s">
        <v>78</v>
      </c>
      <c r="M406" s="33" t="s">
        <v>0</v>
      </c>
      <c r="N406" s="77">
        <v>6323.62</v>
      </c>
      <c r="O406" s="78">
        <f>IF(DJornada[[#This Row],[Salário]]="","",DJornada[[#This Row],[Salário]]/DJornada[[#This Row],[Horas Prevista no Mês]])</f>
        <v>34.218722943722916</v>
      </c>
      <c r="P406" s="37" t="str">
        <f>IF(DJornada[[#This Row],[Data Prevista]]="","",TEXT(DJornada[[#This Row],[Data Prevista]],"mm/aaaa"))</f>
        <v>11/2025</v>
      </c>
    </row>
    <row r="407" spans="2:16" x14ac:dyDescent="0.25">
      <c r="B407" s="33">
        <v>4</v>
      </c>
      <c r="C407" s="39" t="str">
        <f>IF(DJornada[[#This Row],[Matricula]]="","",VLOOKUP(DJornada[[#This Row],[Matricula]],Cadastros!$P:$Q,2,0))</f>
        <v>Funcionario 4</v>
      </c>
      <c r="D407" s="22" t="s">
        <v>141</v>
      </c>
      <c r="E407" s="33">
        <v>21</v>
      </c>
      <c r="F407" s="43">
        <v>0.36666666666666697</v>
      </c>
      <c r="G407" s="37">
        <f>IFERROR(IF(DJornada[[#This Row],[Dias Úteis]]="","",DJornada[[#This Row],[Dias Úteis]]*DJornada[[#This Row],[Carga Horária]]*24),"")</f>
        <v>184.80000000000015</v>
      </c>
      <c r="H407" s="33" t="s">
        <v>17</v>
      </c>
      <c r="I407" s="33" t="s">
        <v>103</v>
      </c>
      <c r="J407" s="33" t="s">
        <v>115</v>
      </c>
      <c r="K407" s="33" t="s">
        <v>11</v>
      </c>
      <c r="L407" s="33" t="s">
        <v>77</v>
      </c>
      <c r="M407" s="33" t="s">
        <v>0</v>
      </c>
      <c r="N407" s="77">
        <v>6835.25</v>
      </c>
      <c r="O407" s="78">
        <f>IF(DJornada[[#This Row],[Salário]]="","",DJornada[[#This Row],[Salário]]/DJornada[[#This Row],[Horas Prevista no Mês]])</f>
        <v>36.98728354978352</v>
      </c>
      <c r="P407" s="37" t="str">
        <f>IF(DJornada[[#This Row],[Data Prevista]]="","",TEXT(DJornada[[#This Row],[Data Prevista]],"mm/aaaa"))</f>
        <v>11/2025</v>
      </c>
    </row>
    <row r="408" spans="2:16" x14ac:dyDescent="0.25">
      <c r="B408" s="33">
        <v>5</v>
      </c>
      <c r="C408" s="39" t="str">
        <f>IF(DJornada[[#This Row],[Matricula]]="","",VLOOKUP(DJornada[[#This Row],[Matricula]],Cadastros!$P:$Q,2,0))</f>
        <v>Funcionario 5</v>
      </c>
      <c r="D408" s="22" t="s">
        <v>141</v>
      </c>
      <c r="E408" s="33">
        <v>21</v>
      </c>
      <c r="F408" s="42">
        <v>0.36666666666666697</v>
      </c>
      <c r="G408" s="37">
        <f>IFERROR(IF(DJornada[[#This Row],[Dias Úteis]]="","",DJornada[[#This Row],[Dias Úteis]]*DJornada[[#This Row],[Carga Horária]]*24),"")</f>
        <v>184.80000000000015</v>
      </c>
      <c r="H408" s="33" t="s">
        <v>17</v>
      </c>
      <c r="I408" s="33" t="s">
        <v>99</v>
      </c>
      <c r="J408" s="33" t="s">
        <v>122</v>
      </c>
      <c r="K408" s="33" t="s">
        <v>11</v>
      </c>
      <c r="L408" s="33" t="s">
        <v>76</v>
      </c>
      <c r="M408" s="33" t="s">
        <v>1</v>
      </c>
      <c r="N408" s="77">
        <v>2516.16</v>
      </c>
      <c r="O408" s="78">
        <f>IF(DJornada[[#This Row],[Salário]]="","",DJornada[[#This Row],[Salário]]/DJornada[[#This Row],[Horas Prevista no Mês]])</f>
        <v>13.615584415584404</v>
      </c>
      <c r="P408" s="37" t="str">
        <f>IF(DJornada[[#This Row],[Data Prevista]]="","",TEXT(DJornada[[#This Row],[Data Prevista]],"mm/aaaa"))</f>
        <v>11/2025</v>
      </c>
    </row>
    <row r="409" spans="2:16" x14ac:dyDescent="0.25">
      <c r="B409" s="33">
        <v>6</v>
      </c>
      <c r="C409" s="39" t="str">
        <f>IF(DJornada[[#This Row],[Matricula]]="","",VLOOKUP(DJornada[[#This Row],[Matricula]],Cadastros!$P:$Q,2,0))</f>
        <v>Funcionario 6</v>
      </c>
      <c r="D409" s="22" t="s">
        <v>141</v>
      </c>
      <c r="E409" s="33">
        <v>21</v>
      </c>
      <c r="F409" s="43">
        <v>0.36666666666666697</v>
      </c>
      <c r="G409" s="37">
        <f>IFERROR(IF(DJornada[[#This Row],[Dias Úteis]]="","",DJornada[[#This Row],[Dias Úteis]]*DJornada[[#This Row],[Carga Horária]]*24),"")</f>
        <v>184.80000000000015</v>
      </c>
      <c r="H409" s="33" t="s">
        <v>17</v>
      </c>
      <c r="I409" s="33" t="s">
        <v>98</v>
      </c>
      <c r="J409" s="33" t="s">
        <v>122</v>
      </c>
      <c r="K409" s="33" t="s">
        <v>10</v>
      </c>
      <c r="L409" s="33" t="s">
        <v>76</v>
      </c>
      <c r="M409" s="33" t="s">
        <v>1</v>
      </c>
      <c r="N409" s="77">
        <v>4358.43</v>
      </c>
      <c r="O409" s="78">
        <f>IF(DJornada[[#This Row],[Salário]]="","",DJornada[[#This Row],[Salário]]/DJornada[[#This Row],[Horas Prevista no Mês]])</f>
        <v>23.584577922077905</v>
      </c>
      <c r="P409" s="37" t="str">
        <f>IF(DJornada[[#This Row],[Data Prevista]]="","",TEXT(DJornada[[#This Row],[Data Prevista]],"mm/aaaa"))</f>
        <v>11/2025</v>
      </c>
    </row>
    <row r="410" spans="2:16" x14ac:dyDescent="0.25">
      <c r="B410" s="33">
        <v>7</v>
      </c>
      <c r="C410" s="39" t="str">
        <f>IF(DJornada[[#This Row],[Matricula]]="","",VLOOKUP(DJornada[[#This Row],[Matricula]],Cadastros!$P:$Q,2,0))</f>
        <v>Funcionario 7</v>
      </c>
      <c r="D410" s="22" t="s">
        <v>141</v>
      </c>
      <c r="E410" s="33">
        <v>21</v>
      </c>
      <c r="F410" s="42">
        <v>0.36666666666666697</v>
      </c>
      <c r="G410" s="37">
        <f>IFERROR(IF(DJornada[[#This Row],[Dias Úteis]]="","",DJornada[[#This Row],[Dias Úteis]]*DJornada[[#This Row],[Carga Horária]]*24),"")</f>
        <v>184.80000000000015</v>
      </c>
      <c r="H410" s="33" t="s">
        <v>16</v>
      </c>
      <c r="I410" s="33" t="s">
        <v>108</v>
      </c>
      <c r="J410" s="33" t="s">
        <v>129</v>
      </c>
      <c r="K410" s="33" t="s">
        <v>8</v>
      </c>
      <c r="L410" s="33" t="s">
        <v>76</v>
      </c>
      <c r="M410" s="33" t="s">
        <v>0</v>
      </c>
      <c r="N410" s="77">
        <v>3876.83</v>
      </c>
      <c r="O410" s="78">
        <f>IF(DJornada[[#This Row],[Salário]]="","",DJornada[[#This Row],[Salário]]/DJornada[[#This Row],[Horas Prevista no Mês]])</f>
        <v>20.9785173160173</v>
      </c>
      <c r="P410" s="37" t="str">
        <f>IF(DJornada[[#This Row],[Data Prevista]]="","",TEXT(DJornada[[#This Row],[Data Prevista]],"mm/aaaa"))</f>
        <v>11/2025</v>
      </c>
    </row>
    <row r="411" spans="2:16" x14ac:dyDescent="0.25">
      <c r="B411" s="33">
        <v>8</v>
      </c>
      <c r="C411" s="39" t="str">
        <f>IF(DJornada[[#This Row],[Matricula]]="","",VLOOKUP(DJornada[[#This Row],[Matricula]],Cadastros!$P:$Q,2,0))</f>
        <v>Funcionario 8</v>
      </c>
      <c r="D411" s="22" t="s">
        <v>141</v>
      </c>
      <c r="E411" s="33">
        <v>21</v>
      </c>
      <c r="F411" s="43">
        <v>0.36666666666666697</v>
      </c>
      <c r="G411" s="37">
        <f>IFERROR(IF(DJornada[[#This Row],[Dias Úteis]]="","",DJornada[[#This Row],[Dias Úteis]]*DJornada[[#This Row],[Carga Horária]]*24),"")</f>
        <v>184.80000000000015</v>
      </c>
      <c r="H411" s="33" t="s">
        <v>16</v>
      </c>
      <c r="I411" s="33" t="s">
        <v>103</v>
      </c>
      <c r="J411" s="33" t="s">
        <v>111</v>
      </c>
      <c r="K411" s="33" t="s">
        <v>11</v>
      </c>
      <c r="L411" s="33" t="s">
        <v>78</v>
      </c>
      <c r="M411" s="33" t="s">
        <v>143</v>
      </c>
      <c r="N411" s="77">
        <v>1960.1</v>
      </c>
      <c r="O411" s="78">
        <f>IF(DJornada[[#This Row],[Salário]]="","",DJornada[[#This Row],[Salário]]/DJornada[[#This Row],[Horas Prevista no Mês]])</f>
        <v>10.606601731601723</v>
      </c>
      <c r="P411" s="37" t="str">
        <f>IF(DJornada[[#This Row],[Data Prevista]]="","",TEXT(DJornada[[#This Row],[Data Prevista]],"mm/aaaa"))</f>
        <v>11/2025</v>
      </c>
    </row>
    <row r="412" spans="2:16" x14ac:dyDescent="0.25">
      <c r="B412" s="33">
        <v>9</v>
      </c>
      <c r="C412" s="39" t="str">
        <f>IF(DJornada[[#This Row],[Matricula]]="","",VLOOKUP(DJornada[[#This Row],[Matricula]],Cadastros!$P:$Q,2,0))</f>
        <v>Funcionario 9</v>
      </c>
      <c r="D412" s="22" t="s">
        <v>141</v>
      </c>
      <c r="E412" s="33">
        <v>21</v>
      </c>
      <c r="F412" s="42">
        <v>0.36666666666666697</v>
      </c>
      <c r="G412" s="37">
        <f>IFERROR(IF(DJornada[[#This Row],[Dias Úteis]]="","",DJornada[[#This Row],[Dias Úteis]]*DJornada[[#This Row],[Carga Horária]]*24),"")</f>
        <v>184.80000000000015</v>
      </c>
      <c r="H412" s="33" t="s">
        <v>17</v>
      </c>
      <c r="I412" s="33" t="s">
        <v>98</v>
      </c>
      <c r="J412" s="33" t="s">
        <v>113</v>
      </c>
      <c r="K412" s="33" t="s">
        <v>7</v>
      </c>
      <c r="L412" s="33" t="s">
        <v>78</v>
      </c>
      <c r="M412" s="33" t="s">
        <v>143</v>
      </c>
      <c r="N412" s="77">
        <v>10613.93</v>
      </c>
      <c r="O412" s="78">
        <f>IF(DJornada[[#This Row],[Salário]]="","",DJornada[[#This Row],[Salário]]/DJornada[[#This Row],[Horas Prevista no Mês]])</f>
        <v>57.434686147186099</v>
      </c>
      <c r="P412" s="37" t="str">
        <f>IF(DJornada[[#This Row],[Data Prevista]]="","",TEXT(DJornada[[#This Row],[Data Prevista]],"mm/aaaa"))</f>
        <v>11/2025</v>
      </c>
    </row>
    <row r="413" spans="2:16" x14ac:dyDescent="0.25">
      <c r="B413" s="33">
        <v>10</v>
      </c>
      <c r="C413" s="39" t="str">
        <f>IF(DJornada[[#This Row],[Matricula]]="","",VLOOKUP(DJornada[[#This Row],[Matricula]],Cadastros!$P:$Q,2,0))</f>
        <v>Funcionario 10</v>
      </c>
      <c r="D413" s="22" t="s">
        <v>141</v>
      </c>
      <c r="E413" s="33">
        <v>21</v>
      </c>
      <c r="F413" s="43">
        <v>0.36666666666666697</v>
      </c>
      <c r="G413" s="37">
        <f>IFERROR(IF(DJornada[[#This Row],[Dias Úteis]]="","",DJornada[[#This Row],[Dias Úteis]]*DJornada[[#This Row],[Carga Horária]]*24),"")</f>
        <v>184.80000000000015</v>
      </c>
      <c r="H413" s="33" t="s">
        <v>17</v>
      </c>
      <c r="I413" s="33" t="s">
        <v>107</v>
      </c>
      <c r="J413" s="33" t="s">
        <v>116</v>
      </c>
      <c r="K413" s="33" t="s">
        <v>7</v>
      </c>
      <c r="L413" s="33" t="s">
        <v>76</v>
      </c>
      <c r="M413" s="33" t="s">
        <v>143</v>
      </c>
      <c r="N413" s="77">
        <v>8176.77</v>
      </c>
      <c r="O413" s="78">
        <f>IF(DJornada[[#This Row],[Salário]]="","",DJornada[[#This Row],[Salário]]/DJornada[[#This Row],[Horas Prevista no Mês]])</f>
        <v>44.246590909090877</v>
      </c>
      <c r="P413" s="37" t="str">
        <f>IF(DJornada[[#This Row],[Data Prevista]]="","",TEXT(DJornada[[#This Row],[Data Prevista]],"mm/aaaa"))</f>
        <v>11/2025</v>
      </c>
    </row>
    <row r="414" spans="2:16" x14ac:dyDescent="0.25">
      <c r="B414" s="33">
        <v>11</v>
      </c>
      <c r="C414" s="39" t="str">
        <f>IF(DJornada[[#This Row],[Matricula]]="","",VLOOKUP(DJornada[[#This Row],[Matricula]],Cadastros!$P:$Q,2,0))</f>
        <v>Funcionario 11</v>
      </c>
      <c r="D414" s="22" t="s">
        <v>141</v>
      </c>
      <c r="E414" s="33">
        <v>21</v>
      </c>
      <c r="F414" s="42">
        <v>0.36666666666666697</v>
      </c>
      <c r="G414" s="37">
        <f>IFERROR(IF(DJornada[[#This Row],[Dias Úteis]]="","",DJornada[[#This Row],[Dias Úteis]]*DJornada[[#This Row],[Carga Horária]]*24),"")</f>
        <v>184.80000000000015</v>
      </c>
      <c r="H414" s="33" t="s">
        <v>18</v>
      </c>
      <c r="I414" s="33" t="s">
        <v>109</v>
      </c>
      <c r="J414" s="33" t="s">
        <v>126</v>
      </c>
      <c r="K414" s="33" t="s">
        <v>9</v>
      </c>
      <c r="L414" s="33" t="s">
        <v>77</v>
      </c>
      <c r="M414" s="33" t="s">
        <v>143</v>
      </c>
      <c r="N414" s="77">
        <v>8890.0300000000007</v>
      </c>
      <c r="O414" s="78">
        <f>IF(DJornada[[#This Row],[Salário]]="","",DJornada[[#This Row],[Salário]]/DJornada[[#This Row],[Horas Prevista no Mês]])</f>
        <v>48.106222943722905</v>
      </c>
      <c r="P414" s="37" t="str">
        <f>IF(DJornada[[#This Row],[Data Prevista]]="","",TEXT(DJornada[[#This Row],[Data Prevista]],"mm/aaaa"))</f>
        <v>11/2025</v>
      </c>
    </row>
    <row r="415" spans="2:16" x14ac:dyDescent="0.25">
      <c r="B415" s="33">
        <v>12</v>
      </c>
      <c r="C415" s="39" t="str">
        <f>IF(DJornada[[#This Row],[Matricula]]="","",VLOOKUP(DJornada[[#This Row],[Matricula]],Cadastros!$P:$Q,2,0))</f>
        <v>Funcionario 12</v>
      </c>
      <c r="D415" s="22" t="s">
        <v>141</v>
      </c>
      <c r="E415" s="33">
        <v>21</v>
      </c>
      <c r="F415" s="43">
        <v>0.36666666666666697</v>
      </c>
      <c r="G415" s="37">
        <f>IFERROR(IF(DJornada[[#This Row],[Dias Úteis]]="","",DJornada[[#This Row],[Dias Úteis]]*DJornada[[#This Row],[Carga Horária]]*24),"")</f>
        <v>184.80000000000015</v>
      </c>
      <c r="H415" s="33" t="s">
        <v>18</v>
      </c>
      <c r="I415" s="33" t="s">
        <v>104</v>
      </c>
      <c r="J415" s="33" t="s">
        <v>115</v>
      </c>
      <c r="K415" s="33" t="s">
        <v>10</v>
      </c>
      <c r="L415" s="33" t="s">
        <v>77</v>
      </c>
      <c r="M415" s="33" t="s">
        <v>1</v>
      </c>
      <c r="N415" s="77">
        <v>9893.16</v>
      </c>
      <c r="O415" s="78">
        <f>IF(DJornada[[#This Row],[Salário]]="","",DJornada[[#This Row],[Salário]]/DJornada[[#This Row],[Horas Prevista no Mês]])</f>
        <v>53.534415584415541</v>
      </c>
      <c r="P415" s="37" t="str">
        <f>IF(DJornada[[#This Row],[Data Prevista]]="","",TEXT(DJornada[[#This Row],[Data Prevista]],"mm/aaaa"))</f>
        <v>11/2025</v>
      </c>
    </row>
    <row r="416" spans="2:16" x14ac:dyDescent="0.25">
      <c r="B416" s="33">
        <v>13</v>
      </c>
      <c r="C416" s="39" t="str">
        <f>IF(DJornada[[#This Row],[Matricula]]="","",VLOOKUP(DJornada[[#This Row],[Matricula]],Cadastros!$P:$Q,2,0))</f>
        <v>Funcionario 13</v>
      </c>
      <c r="D416" s="22" t="s">
        <v>141</v>
      </c>
      <c r="E416" s="33">
        <v>21</v>
      </c>
      <c r="F416" s="42">
        <v>0.36666666666666697</v>
      </c>
      <c r="G416" s="37">
        <f>IFERROR(IF(DJornada[[#This Row],[Dias Úteis]]="","",DJornada[[#This Row],[Dias Úteis]]*DJornada[[#This Row],[Carga Horária]]*24),"")</f>
        <v>184.80000000000015</v>
      </c>
      <c r="H416" s="33" t="s">
        <v>16</v>
      </c>
      <c r="I416" s="33" t="s">
        <v>102</v>
      </c>
      <c r="J416" s="33" t="s">
        <v>114</v>
      </c>
      <c r="K416" s="33" t="s">
        <v>10</v>
      </c>
      <c r="L416" s="33" t="s">
        <v>77</v>
      </c>
      <c r="M416" s="33" t="s">
        <v>1</v>
      </c>
      <c r="N416" s="77">
        <v>3912.11</v>
      </c>
      <c r="O416" s="78">
        <f>IF(DJornada[[#This Row],[Salário]]="","",DJornada[[#This Row],[Salário]]/DJornada[[#This Row],[Horas Prevista no Mês]])</f>
        <v>21.169426406926391</v>
      </c>
      <c r="P416" s="37" t="str">
        <f>IF(DJornada[[#This Row],[Data Prevista]]="","",TEXT(DJornada[[#This Row],[Data Prevista]],"mm/aaaa"))</f>
        <v>11/2025</v>
      </c>
    </row>
    <row r="417" spans="2:16" x14ac:dyDescent="0.25">
      <c r="B417" s="33">
        <v>14</v>
      </c>
      <c r="C417" s="39" t="str">
        <f>IF(DJornada[[#This Row],[Matricula]]="","",VLOOKUP(DJornada[[#This Row],[Matricula]],Cadastros!$P:$Q,2,0))</f>
        <v>Funcionario 14</v>
      </c>
      <c r="D417" s="22" t="s">
        <v>141</v>
      </c>
      <c r="E417" s="33">
        <v>21</v>
      </c>
      <c r="F417" s="43">
        <v>0.36666666666666697</v>
      </c>
      <c r="G417" s="37">
        <f>IFERROR(IF(DJornada[[#This Row],[Dias Úteis]]="","",DJornada[[#This Row],[Dias Úteis]]*DJornada[[#This Row],[Carga Horária]]*24),"")</f>
        <v>184.80000000000015</v>
      </c>
      <c r="H417" s="33" t="s">
        <v>17</v>
      </c>
      <c r="I417" s="33" t="s">
        <v>108</v>
      </c>
      <c r="J417" s="33" t="s">
        <v>127</v>
      </c>
      <c r="K417" s="33" t="s">
        <v>7</v>
      </c>
      <c r="L417" s="33" t="s">
        <v>76</v>
      </c>
      <c r="M417" s="33" t="s">
        <v>143</v>
      </c>
      <c r="N417" s="77">
        <v>11310.71</v>
      </c>
      <c r="O417" s="78">
        <f>IF(DJornada[[#This Row],[Salário]]="","",DJornada[[#This Row],[Salário]]/DJornada[[#This Row],[Horas Prevista no Mês]])</f>
        <v>61.20514069264064</v>
      </c>
      <c r="P417" s="37" t="str">
        <f>IF(DJornada[[#This Row],[Data Prevista]]="","",TEXT(DJornada[[#This Row],[Data Prevista]],"mm/aaaa"))</f>
        <v>11/2025</v>
      </c>
    </row>
    <row r="418" spans="2:16" x14ac:dyDescent="0.25">
      <c r="B418" s="33">
        <v>15</v>
      </c>
      <c r="C418" s="39" t="str">
        <f>IF(DJornada[[#This Row],[Matricula]]="","",VLOOKUP(DJornada[[#This Row],[Matricula]],Cadastros!$P:$Q,2,0))</f>
        <v>Funcionario 15</v>
      </c>
      <c r="D418" s="22" t="s">
        <v>141</v>
      </c>
      <c r="E418" s="33">
        <v>21</v>
      </c>
      <c r="F418" s="42">
        <v>0.36666666666666697</v>
      </c>
      <c r="G418" s="37">
        <f>IFERROR(IF(DJornada[[#This Row],[Dias Úteis]]="","",DJornada[[#This Row],[Dias Úteis]]*DJornada[[#This Row],[Carga Horária]]*24),"")</f>
        <v>184.80000000000015</v>
      </c>
      <c r="H418" s="33" t="s">
        <v>16</v>
      </c>
      <c r="I418" s="33" t="s">
        <v>106</v>
      </c>
      <c r="J418" s="33" t="s">
        <v>124</v>
      </c>
      <c r="K418" s="33" t="s">
        <v>11</v>
      </c>
      <c r="L418" s="33" t="s">
        <v>76</v>
      </c>
      <c r="M418" s="33" t="s">
        <v>143</v>
      </c>
      <c r="N418" s="77">
        <v>8013.99</v>
      </c>
      <c r="O418" s="78">
        <f>IF(DJornada[[#This Row],[Salário]]="","",DJornada[[#This Row],[Salário]]/DJornada[[#This Row],[Horas Prevista no Mês]])</f>
        <v>43.365746753246718</v>
      </c>
      <c r="P418" s="37" t="str">
        <f>IF(DJornada[[#This Row],[Data Prevista]]="","",TEXT(DJornada[[#This Row],[Data Prevista]],"mm/aaaa"))</f>
        <v>11/2025</v>
      </c>
    </row>
    <row r="419" spans="2:16" x14ac:dyDescent="0.25">
      <c r="B419" s="33">
        <v>16</v>
      </c>
      <c r="C419" s="39" t="str">
        <f>IF(DJornada[[#This Row],[Matricula]]="","",VLOOKUP(DJornada[[#This Row],[Matricula]],Cadastros!$P:$Q,2,0))</f>
        <v>Funcionario 16</v>
      </c>
      <c r="D419" s="22" t="s">
        <v>141</v>
      </c>
      <c r="E419" s="33">
        <v>21</v>
      </c>
      <c r="F419" s="43">
        <v>0.36666666666666697</v>
      </c>
      <c r="G419" s="37">
        <f>IFERROR(IF(DJornada[[#This Row],[Dias Úteis]]="","",DJornada[[#This Row],[Dias Úteis]]*DJornada[[#This Row],[Carga Horária]]*24),"")</f>
        <v>184.80000000000015</v>
      </c>
      <c r="H419" s="33" t="s">
        <v>16</v>
      </c>
      <c r="I419" s="33" t="s">
        <v>97</v>
      </c>
      <c r="J419" s="33" t="s">
        <v>119</v>
      </c>
      <c r="K419" s="33" t="s">
        <v>10</v>
      </c>
      <c r="L419" s="33" t="s">
        <v>78</v>
      </c>
      <c r="M419" s="33" t="s">
        <v>0</v>
      </c>
      <c r="N419" s="77">
        <v>8837.01</v>
      </c>
      <c r="O419" s="78">
        <f>IF(DJornada[[#This Row],[Salário]]="","",DJornada[[#This Row],[Salário]]/DJornada[[#This Row],[Horas Prevista no Mês]])</f>
        <v>47.81931818181814</v>
      </c>
      <c r="P419" s="37" t="str">
        <f>IF(DJornada[[#This Row],[Data Prevista]]="","",TEXT(DJornada[[#This Row],[Data Prevista]],"mm/aaaa"))</f>
        <v>11/2025</v>
      </c>
    </row>
    <row r="420" spans="2:16" x14ac:dyDescent="0.25">
      <c r="B420" s="33">
        <v>17</v>
      </c>
      <c r="C420" s="39" t="str">
        <f>IF(DJornada[[#This Row],[Matricula]]="","",VLOOKUP(DJornada[[#This Row],[Matricula]],Cadastros!$P:$Q,2,0))</f>
        <v>Funcionario 17</v>
      </c>
      <c r="D420" s="22" t="s">
        <v>141</v>
      </c>
      <c r="E420" s="33">
        <v>21</v>
      </c>
      <c r="F420" s="42">
        <v>0.36666666666666697</v>
      </c>
      <c r="G420" s="37">
        <f>IFERROR(IF(DJornada[[#This Row],[Dias Úteis]]="","",DJornada[[#This Row],[Dias Úteis]]*DJornada[[#This Row],[Carga Horária]]*24),"")</f>
        <v>184.80000000000015</v>
      </c>
      <c r="H420" s="33" t="s">
        <v>16</v>
      </c>
      <c r="I420" s="33" t="s">
        <v>104</v>
      </c>
      <c r="J420" s="33" t="s">
        <v>121</v>
      </c>
      <c r="K420" s="33" t="s">
        <v>10</v>
      </c>
      <c r="L420" s="33" t="s">
        <v>78</v>
      </c>
      <c r="M420" s="33" t="s">
        <v>0</v>
      </c>
      <c r="N420" s="77">
        <v>10198.61</v>
      </c>
      <c r="O420" s="78">
        <f>IF(DJornada[[#This Row],[Salário]]="","",DJornada[[#This Row],[Salário]]/DJornada[[#This Row],[Horas Prevista no Mês]])</f>
        <v>55.187283549783508</v>
      </c>
      <c r="P420" s="37" t="str">
        <f>IF(DJornada[[#This Row],[Data Prevista]]="","",TEXT(DJornada[[#This Row],[Data Prevista]],"mm/aaaa"))</f>
        <v>11/2025</v>
      </c>
    </row>
    <row r="421" spans="2:16" x14ac:dyDescent="0.25">
      <c r="B421" s="33">
        <v>18</v>
      </c>
      <c r="C421" s="39" t="str">
        <f>IF(DJornada[[#This Row],[Matricula]]="","",VLOOKUP(DJornada[[#This Row],[Matricula]],Cadastros!$P:$Q,2,0))</f>
        <v>Funcionario 18</v>
      </c>
      <c r="D421" s="22" t="s">
        <v>141</v>
      </c>
      <c r="E421" s="33">
        <v>21</v>
      </c>
      <c r="F421" s="43">
        <v>0.36666666666666697</v>
      </c>
      <c r="G421" s="37">
        <f>IFERROR(IF(DJornada[[#This Row],[Dias Úteis]]="","",DJornada[[#This Row],[Dias Úteis]]*DJornada[[#This Row],[Carga Horária]]*24),"")</f>
        <v>184.80000000000015</v>
      </c>
      <c r="H421" s="33" t="s">
        <v>17</v>
      </c>
      <c r="I421" s="33" t="s">
        <v>98</v>
      </c>
      <c r="J421" s="33" t="s">
        <v>130</v>
      </c>
      <c r="K421" s="33" t="s">
        <v>10</v>
      </c>
      <c r="L421" s="33" t="s">
        <v>77</v>
      </c>
      <c r="M421" s="33" t="s">
        <v>143</v>
      </c>
      <c r="N421" s="77">
        <v>8828.07</v>
      </c>
      <c r="O421" s="78">
        <f>IF(DJornada[[#This Row],[Salário]]="","",DJornada[[#This Row],[Salário]]/DJornada[[#This Row],[Horas Prevista no Mês]])</f>
        <v>47.770941558441514</v>
      </c>
      <c r="P421" s="37" t="str">
        <f>IF(DJornada[[#This Row],[Data Prevista]]="","",TEXT(DJornada[[#This Row],[Data Prevista]],"mm/aaaa"))</f>
        <v>11/2025</v>
      </c>
    </row>
    <row r="422" spans="2:16" x14ac:dyDescent="0.25">
      <c r="B422" s="33">
        <v>19</v>
      </c>
      <c r="C422" s="39" t="str">
        <f>IF(DJornada[[#This Row],[Matricula]]="","",VLOOKUP(DJornada[[#This Row],[Matricula]],Cadastros!$P:$Q,2,0))</f>
        <v>Funcionario 19</v>
      </c>
      <c r="D422" s="22" t="s">
        <v>141</v>
      </c>
      <c r="E422" s="33">
        <v>21</v>
      </c>
      <c r="F422" s="42">
        <v>0.36666666666666697</v>
      </c>
      <c r="G422" s="37">
        <f>IFERROR(IF(DJornada[[#This Row],[Dias Úteis]]="","",DJornada[[#This Row],[Dias Úteis]]*DJornada[[#This Row],[Carga Horária]]*24),"")</f>
        <v>184.80000000000015</v>
      </c>
      <c r="H422" s="33" t="s">
        <v>18</v>
      </c>
      <c r="I422" s="33" t="s">
        <v>110</v>
      </c>
      <c r="J422" s="33" t="s">
        <v>128</v>
      </c>
      <c r="K422" s="33" t="s">
        <v>11</v>
      </c>
      <c r="L422" s="33" t="s">
        <v>78</v>
      </c>
      <c r="M422" s="33" t="s">
        <v>1</v>
      </c>
      <c r="N422" s="77">
        <v>1982.23</v>
      </c>
      <c r="O422" s="78">
        <f>IF(DJornada[[#This Row],[Salário]]="","",DJornada[[#This Row],[Salário]]/DJornada[[#This Row],[Horas Prevista no Mês]])</f>
        <v>10.726352813852806</v>
      </c>
      <c r="P422" s="37" t="str">
        <f>IF(DJornada[[#This Row],[Data Prevista]]="","",TEXT(DJornada[[#This Row],[Data Prevista]],"mm/aaaa"))</f>
        <v>11/2025</v>
      </c>
    </row>
    <row r="423" spans="2:16" x14ac:dyDescent="0.25">
      <c r="B423" s="33">
        <v>20</v>
      </c>
      <c r="C423" s="39" t="str">
        <f>IF(DJornada[[#This Row],[Matricula]]="","",VLOOKUP(DJornada[[#This Row],[Matricula]],Cadastros!$P:$Q,2,0))</f>
        <v>Funcionario 20</v>
      </c>
      <c r="D423" s="22" t="s">
        <v>141</v>
      </c>
      <c r="E423" s="33">
        <v>21</v>
      </c>
      <c r="F423" s="43">
        <v>0.36666666666666697</v>
      </c>
      <c r="G423" s="37">
        <f>IFERROR(IF(DJornada[[#This Row],[Dias Úteis]]="","",DJornada[[#This Row],[Dias Úteis]]*DJornada[[#This Row],[Carga Horária]]*24),"")</f>
        <v>184.80000000000015</v>
      </c>
      <c r="H423" s="33" t="s">
        <v>17</v>
      </c>
      <c r="I423" s="33" t="s">
        <v>98</v>
      </c>
      <c r="J423" s="33" t="s">
        <v>120</v>
      </c>
      <c r="K423" s="33" t="s">
        <v>10</v>
      </c>
      <c r="L423" s="33" t="s">
        <v>77</v>
      </c>
      <c r="M423" s="33" t="s">
        <v>143</v>
      </c>
      <c r="N423" s="77">
        <v>8782.1</v>
      </c>
      <c r="O423" s="78">
        <f>IF(DJornada[[#This Row],[Salário]]="","",DJornada[[#This Row],[Salário]]/DJornada[[#This Row],[Horas Prevista no Mês]])</f>
        <v>47.522186147186112</v>
      </c>
      <c r="P423" s="37" t="str">
        <f>IF(DJornada[[#This Row],[Data Prevista]]="","",TEXT(DJornada[[#This Row],[Data Prevista]],"mm/aaaa"))</f>
        <v>11/2025</v>
      </c>
    </row>
    <row r="424" spans="2:16" x14ac:dyDescent="0.25">
      <c r="B424" s="33">
        <v>21</v>
      </c>
      <c r="C424" s="39" t="str">
        <f>IF(DJornada[[#This Row],[Matricula]]="","",VLOOKUP(DJornada[[#This Row],[Matricula]],Cadastros!$P:$Q,2,0))</f>
        <v>Funcionario 21</v>
      </c>
      <c r="D424" s="22" t="s">
        <v>141</v>
      </c>
      <c r="E424" s="33">
        <v>21</v>
      </c>
      <c r="F424" s="42">
        <v>0.36666666666666697</v>
      </c>
      <c r="G424" s="37">
        <f>IFERROR(IF(DJornada[[#This Row],[Dias Úteis]]="","",DJornada[[#This Row],[Dias Úteis]]*DJornada[[#This Row],[Carga Horária]]*24),"")</f>
        <v>184.80000000000015</v>
      </c>
      <c r="H424" s="33" t="s">
        <v>17</v>
      </c>
      <c r="I424" s="33" t="s">
        <v>99</v>
      </c>
      <c r="J424" s="33" t="s">
        <v>116</v>
      </c>
      <c r="K424" s="33" t="s">
        <v>8</v>
      </c>
      <c r="L424" s="33" t="s">
        <v>77</v>
      </c>
      <c r="M424" s="33" t="s">
        <v>143</v>
      </c>
      <c r="N424" s="77">
        <v>2375.11</v>
      </c>
      <c r="O424" s="78">
        <f>IF(DJornada[[#This Row],[Salário]]="","",DJornada[[#This Row],[Salário]]/DJornada[[#This Row],[Horas Prevista no Mês]])</f>
        <v>12.85232683982683</v>
      </c>
      <c r="P424" s="37" t="str">
        <f>IF(DJornada[[#This Row],[Data Prevista]]="","",TEXT(DJornada[[#This Row],[Data Prevista]],"mm/aaaa"))</f>
        <v>11/2025</v>
      </c>
    </row>
    <row r="425" spans="2:16" x14ac:dyDescent="0.25">
      <c r="B425" s="33">
        <v>22</v>
      </c>
      <c r="C425" s="39" t="str">
        <f>IF(DJornada[[#This Row],[Matricula]]="","",VLOOKUP(DJornada[[#This Row],[Matricula]],Cadastros!$P:$Q,2,0))</f>
        <v>Funcionario 22</v>
      </c>
      <c r="D425" s="22" t="s">
        <v>141</v>
      </c>
      <c r="E425" s="33">
        <v>21</v>
      </c>
      <c r="F425" s="43">
        <v>0.36666666666666697</v>
      </c>
      <c r="G425" s="37">
        <f>IFERROR(IF(DJornada[[#This Row],[Dias Úteis]]="","",DJornada[[#This Row],[Dias Úteis]]*DJornada[[#This Row],[Carga Horária]]*24),"")</f>
        <v>184.80000000000015</v>
      </c>
      <c r="H425" s="33" t="s">
        <v>18</v>
      </c>
      <c r="I425" s="33" t="s">
        <v>100</v>
      </c>
      <c r="J425" s="33" t="s">
        <v>119</v>
      </c>
      <c r="K425" s="33" t="s">
        <v>10</v>
      </c>
      <c r="L425" s="33" t="s">
        <v>78</v>
      </c>
      <c r="M425" s="33" t="s">
        <v>143</v>
      </c>
      <c r="N425" s="77">
        <v>4747.8999999999996</v>
      </c>
      <c r="O425" s="78">
        <f>IF(DJornada[[#This Row],[Salário]]="","",DJornada[[#This Row],[Salário]]/DJornada[[#This Row],[Horas Prevista no Mês]])</f>
        <v>25.692099567099543</v>
      </c>
      <c r="P425" s="37" t="str">
        <f>IF(DJornada[[#This Row],[Data Prevista]]="","",TEXT(DJornada[[#This Row],[Data Prevista]],"mm/aaaa"))</f>
        <v>11/2025</v>
      </c>
    </row>
    <row r="426" spans="2:16" x14ac:dyDescent="0.25">
      <c r="B426" s="33">
        <v>23</v>
      </c>
      <c r="C426" s="39" t="str">
        <f>IF(DJornada[[#This Row],[Matricula]]="","",VLOOKUP(DJornada[[#This Row],[Matricula]],Cadastros!$P:$Q,2,0))</f>
        <v>Funcionario 23</v>
      </c>
      <c r="D426" s="22" t="s">
        <v>141</v>
      </c>
      <c r="E426" s="33">
        <v>21</v>
      </c>
      <c r="F426" s="42">
        <v>0.36666666666666697</v>
      </c>
      <c r="G426" s="37">
        <f>IFERROR(IF(DJornada[[#This Row],[Dias Úteis]]="","",DJornada[[#This Row],[Dias Úteis]]*DJornada[[#This Row],[Carga Horária]]*24),"")</f>
        <v>184.80000000000015</v>
      </c>
      <c r="H426" s="33" t="s">
        <v>17</v>
      </c>
      <c r="I426" s="33" t="s">
        <v>98</v>
      </c>
      <c r="J426" s="33" t="s">
        <v>114</v>
      </c>
      <c r="K426" s="33" t="s">
        <v>7</v>
      </c>
      <c r="L426" s="33" t="s">
        <v>77</v>
      </c>
      <c r="M426" s="33" t="s">
        <v>0</v>
      </c>
      <c r="N426" s="77">
        <v>10399.42</v>
      </c>
      <c r="O426" s="78">
        <f>IF(DJornada[[#This Row],[Salário]]="","",DJornada[[#This Row],[Salário]]/DJornada[[#This Row],[Horas Prevista no Mês]])</f>
        <v>56.273917748917704</v>
      </c>
      <c r="P426" s="37" t="str">
        <f>IF(DJornada[[#This Row],[Data Prevista]]="","",TEXT(DJornada[[#This Row],[Data Prevista]],"mm/aaaa"))</f>
        <v>11/2025</v>
      </c>
    </row>
    <row r="427" spans="2:16" x14ac:dyDescent="0.25">
      <c r="B427" s="33">
        <v>24</v>
      </c>
      <c r="C427" s="39" t="str">
        <f>IF(DJornada[[#This Row],[Matricula]]="","",VLOOKUP(DJornada[[#This Row],[Matricula]],Cadastros!$P:$Q,2,0))</f>
        <v>Funcionario 24</v>
      </c>
      <c r="D427" s="22" t="s">
        <v>141</v>
      </c>
      <c r="E427" s="33">
        <v>21</v>
      </c>
      <c r="F427" s="43">
        <v>0.36666666666666697</v>
      </c>
      <c r="G427" s="37">
        <f>IFERROR(IF(DJornada[[#This Row],[Dias Úteis]]="","",DJornada[[#This Row],[Dias Úteis]]*DJornada[[#This Row],[Carga Horária]]*24),"")</f>
        <v>184.80000000000015</v>
      </c>
      <c r="H427" s="33" t="s">
        <v>18</v>
      </c>
      <c r="I427" s="33" t="s">
        <v>102</v>
      </c>
      <c r="J427" s="33" t="s">
        <v>124</v>
      </c>
      <c r="K427" s="33" t="s">
        <v>11</v>
      </c>
      <c r="L427" s="33" t="s">
        <v>78</v>
      </c>
      <c r="M427" s="33" t="s">
        <v>143</v>
      </c>
      <c r="N427" s="77">
        <v>6602.49</v>
      </c>
      <c r="O427" s="78">
        <f>IF(DJornada[[#This Row],[Salário]]="","",DJornada[[#This Row],[Salário]]/DJornada[[#This Row],[Horas Prevista no Mês]])</f>
        <v>35.727759740259707</v>
      </c>
      <c r="P427" s="37" t="str">
        <f>IF(DJornada[[#This Row],[Data Prevista]]="","",TEXT(DJornada[[#This Row],[Data Prevista]],"mm/aaaa"))</f>
        <v>11/2025</v>
      </c>
    </row>
    <row r="428" spans="2:16" x14ac:dyDescent="0.25">
      <c r="B428" s="33">
        <v>25</v>
      </c>
      <c r="C428" s="39" t="str">
        <f>IF(DJornada[[#This Row],[Matricula]]="","",VLOOKUP(DJornada[[#This Row],[Matricula]],Cadastros!$P:$Q,2,0))</f>
        <v>Funcionario 25</v>
      </c>
      <c r="D428" s="22" t="s">
        <v>141</v>
      </c>
      <c r="E428" s="33">
        <v>21</v>
      </c>
      <c r="F428" s="42">
        <v>0.36666666666666697</v>
      </c>
      <c r="G428" s="37">
        <f>IFERROR(IF(DJornada[[#This Row],[Dias Úteis]]="","",DJornada[[#This Row],[Dias Úteis]]*DJornada[[#This Row],[Carga Horária]]*24),"")</f>
        <v>184.80000000000015</v>
      </c>
      <c r="H428" s="33" t="s">
        <v>18</v>
      </c>
      <c r="I428" s="33" t="s">
        <v>98</v>
      </c>
      <c r="J428" s="33" t="s">
        <v>121</v>
      </c>
      <c r="K428" s="33" t="s">
        <v>7</v>
      </c>
      <c r="L428" s="33" t="s">
        <v>76</v>
      </c>
      <c r="M428" s="33" t="s">
        <v>0</v>
      </c>
      <c r="N428" s="77">
        <v>6765.04</v>
      </c>
      <c r="O428" s="78">
        <f>IF(DJornada[[#This Row],[Salário]]="","",DJornada[[#This Row],[Salário]]/DJornada[[#This Row],[Horas Prevista no Mês]])</f>
        <v>36.607359307359275</v>
      </c>
      <c r="P428" s="37" t="str">
        <f>IF(DJornada[[#This Row],[Data Prevista]]="","",TEXT(DJornada[[#This Row],[Data Prevista]],"mm/aaaa"))</f>
        <v>11/2025</v>
      </c>
    </row>
    <row r="429" spans="2:16" x14ac:dyDescent="0.25">
      <c r="B429" s="33">
        <v>26</v>
      </c>
      <c r="C429" s="39" t="str">
        <f>IF(DJornada[[#This Row],[Matricula]]="","",VLOOKUP(DJornada[[#This Row],[Matricula]],Cadastros!$P:$Q,2,0))</f>
        <v>Funcionario 26</v>
      </c>
      <c r="D429" s="22" t="s">
        <v>141</v>
      </c>
      <c r="E429" s="33">
        <v>21</v>
      </c>
      <c r="F429" s="43">
        <v>0.36666666666666697</v>
      </c>
      <c r="G429" s="37">
        <f>IFERROR(IF(DJornada[[#This Row],[Dias Úteis]]="","",DJornada[[#This Row],[Dias Úteis]]*DJornada[[#This Row],[Carga Horária]]*24),"")</f>
        <v>184.80000000000015</v>
      </c>
      <c r="H429" s="33" t="s">
        <v>16</v>
      </c>
      <c r="I429" s="33" t="s">
        <v>98</v>
      </c>
      <c r="J429" s="33" t="s">
        <v>125</v>
      </c>
      <c r="K429" s="33" t="s">
        <v>9</v>
      </c>
      <c r="L429" s="33" t="s">
        <v>77</v>
      </c>
      <c r="M429" s="33" t="s">
        <v>143</v>
      </c>
      <c r="N429" s="77">
        <v>9919.2900000000009</v>
      </c>
      <c r="O429" s="78">
        <f>IF(DJornada[[#This Row],[Salário]]="","",DJornada[[#This Row],[Salário]]/DJornada[[#This Row],[Horas Prevista no Mês]])</f>
        <v>53.675811688311647</v>
      </c>
      <c r="P429" s="37" t="str">
        <f>IF(DJornada[[#This Row],[Data Prevista]]="","",TEXT(DJornada[[#This Row],[Data Prevista]],"mm/aaaa"))</f>
        <v>11/2025</v>
      </c>
    </row>
    <row r="430" spans="2:16" x14ac:dyDescent="0.25">
      <c r="B430" s="33">
        <v>27</v>
      </c>
      <c r="C430" s="39" t="str">
        <f>IF(DJornada[[#This Row],[Matricula]]="","",VLOOKUP(DJornada[[#This Row],[Matricula]],Cadastros!$P:$Q,2,0))</f>
        <v>Funcionario 27</v>
      </c>
      <c r="D430" s="22" t="s">
        <v>141</v>
      </c>
      <c r="E430" s="33">
        <v>21</v>
      </c>
      <c r="F430" s="42">
        <v>0.36666666666666697</v>
      </c>
      <c r="G430" s="37">
        <f>IFERROR(IF(DJornada[[#This Row],[Dias Úteis]]="","",DJornada[[#This Row],[Dias Úteis]]*DJornada[[#This Row],[Carga Horária]]*24),"")</f>
        <v>184.80000000000015</v>
      </c>
      <c r="H430" s="33" t="s">
        <v>17</v>
      </c>
      <c r="I430" s="33" t="s">
        <v>110</v>
      </c>
      <c r="J430" s="33" t="s">
        <v>119</v>
      </c>
      <c r="K430" s="33" t="s">
        <v>11</v>
      </c>
      <c r="L430" s="33" t="s">
        <v>78</v>
      </c>
      <c r="M430" s="33" t="s">
        <v>0</v>
      </c>
      <c r="N430" s="77">
        <v>10425.14</v>
      </c>
      <c r="O430" s="78">
        <f>IF(DJornada[[#This Row],[Salário]]="","",DJornada[[#This Row],[Salário]]/DJornada[[#This Row],[Horas Prevista no Mês]])</f>
        <v>56.413095238095188</v>
      </c>
      <c r="P430" s="37" t="str">
        <f>IF(DJornada[[#This Row],[Data Prevista]]="","",TEXT(DJornada[[#This Row],[Data Prevista]],"mm/aaaa"))</f>
        <v>11/2025</v>
      </c>
    </row>
    <row r="431" spans="2:16" x14ac:dyDescent="0.25">
      <c r="B431" s="33">
        <v>28</v>
      </c>
      <c r="C431" s="39" t="str">
        <f>IF(DJornada[[#This Row],[Matricula]]="","",VLOOKUP(DJornada[[#This Row],[Matricula]],Cadastros!$P:$Q,2,0))</f>
        <v>Funcionario 28</v>
      </c>
      <c r="D431" s="22" t="s">
        <v>141</v>
      </c>
      <c r="E431" s="33">
        <v>21</v>
      </c>
      <c r="F431" s="43">
        <v>0.36666666666666697</v>
      </c>
      <c r="G431" s="37">
        <f>IFERROR(IF(DJornada[[#This Row],[Dias Úteis]]="","",DJornada[[#This Row],[Dias Úteis]]*DJornada[[#This Row],[Carga Horária]]*24),"")</f>
        <v>184.80000000000015</v>
      </c>
      <c r="H431" s="33" t="s">
        <v>18</v>
      </c>
      <c r="I431" s="33" t="s">
        <v>104</v>
      </c>
      <c r="J431" s="33" t="s">
        <v>118</v>
      </c>
      <c r="K431" s="33" t="s">
        <v>8</v>
      </c>
      <c r="L431" s="33" t="s">
        <v>77</v>
      </c>
      <c r="M431" s="33" t="s">
        <v>143</v>
      </c>
      <c r="N431" s="77">
        <v>6063.48</v>
      </c>
      <c r="O431" s="78">
        <f>IF(DJornada[[#This Row],[Salário]]="","",DJornada[[#This Row],[Salário]]/DJornada[[#This Row],[Horas Prevista no Mês]])</f>
        <v>32.811038961038932</v>
      </c>
      <c r="P431" s="37" t="str">
        <f>IF(DJornada[[#This Row],[Data Prevista]]="","",TEXT(DJornada[[#This Row],[Data Prevista]],"mm/aaaa"))</f>
        <v>11/2025</v>
      </c>
    </row>
    <row r="432" spans="2:16" x14ac:dyDescent="0.25">
      <c r="B432" s="33">
        <v>29</v>
      </c>
      <c r="C432" s="39" t="str">
        <f>IF(DJornada[[#This Row],[Matricula]]="","",VLOOKUP(DJornada[[#This Row],[Matricula]],Cadastros!$P:$Q,2,0))</f>
        <v>Funcionario 29</v>
      </c>
      <c r="D432" s="22" t="s">
        <v>141</v>
      </c>
      <c r="E432" s="33">
        <v>21</v>
      </c>
      <c r="F432" s="42">
        <v>0.36666666666666697</v>
      </c>
      <c r="G432" s="37">
        <f>IFERROR(IF(DJornada[[#This Row],[Dias Úteis]]="","",DJornada[[#This Row],[Dias Úteis]]*DJornada[[#This Row],[Carga Horária]]*24),"")</f>
        <v>184.80000000000015</v>
      </c>
      <c r="H432" s="33" t="s">
        <v>17</v>
      </c>
      <c r="I432" s="33" t="s">
        <v>107</v>
      </c>
      <c r="J432" s="33" t="s">
        <v>125</v>
      </c>
      <c r="K432" s="33" t="s">
        <v>9</v>
      </c>
      <c r="L432" s="33" t="s">
        <v>76</v>
      </c>
      <c r="M432" s="33" t="s">
        <v>0</v>
      </c>
      <c r="N432" s="77">
        <v>8769.17</v>
      </c>
      <c r="O432" s="78">
        <f>IF(DJornada[[#This Row],[Salário]]="","",DJornada[[#This Row],[Salário]]/DJornada[[#This Row],[Horas Prevista no Mês]])</f>
        <v>47.452218614718575</v>
      </c>
      <c r="P432" s="37" t="str">
        <f>IF(DJornada[[#This Row],[Data Prevista]]="","",TEXT(DJornada[[#This Row],[Data Prevista]],"mm/aaaa"))</f>
        <v>11/2025</v>
      </c>
    </row>
    <row r="433" spans="2:16" x14ac:dyDescent="0.25">
      <c r="B433" s="33">
        <v>30</v>
      </c>
      <c r="C433" s="39" t="str">
        <f>IF(DJornada[[#This Row],[Matricula]]="","",VLOOKUP(DJornada[[#This Row],[Matricula]],Cadastros!$P:$Q,2,0))</f>
        <v>Funcionario 30</v>
      </c>
      <c r="D433" s="22" t="s">
        <v>141</v>
      </c>
      <c r="E433" s="33">
        <v>21</v>
      </c>
      <c r="F433" s="43">
        <v>0.36666666666666697</v>
      </c>
      <c r="G433" s="37">
        <f>IFERROR(IF(DJornada[[#This Row],[Dias Úteis]]="","",DJornada[[#This Row],[Dias Úteis]]*DJornada[[#This Row],[Carga Horária]]*24),"")</f>
        <v>184.80000000000015</v>
      </c>
      <c r="H433" s="33" t="s">
        <v>17</v>
      </c>
      <c r="I433" s="33" t="s">
        <v>96</v>
      </c>
      <c r="J433" s="33" t="s">
        <v>118</v>
      </c>
      <c r="K433" s="33" t="s">
        <v>7</v>
      </c>
      <c r="L433" s="33" t="s">
        <v>77</v>
      </c>
      <c r="M433" s="33" t="s">
        <v>143</v>
      </c>
      <c r="N433" s="77">
        <v>7544.44</v>
      </c>
      <c r="O433" s="78">
        <f>IF(DJornada[[#This Row],[Salário]]="","",DJornada[[#This Row],[Salário]]/DJornada[[#This Row],[Horas Prevista no Mês]])</f>
        <v>40.824891774891739</v>
      </c>
      <c r="P433" s="37" t="str">
        <f>IF(DJornada[[#This Row],[Data Prevista]]="","",TEXT(DJornada[[#This Row],[Data Prevista]],"mm/aaaa"))</f>
        <v>11/2025</v>
      </c>
    </row>
    <row r="434" spans="2:16" x14ac:dyDescent="0.25">
      <c r="B434" s="33">
        <v>31</v>
      </c>
      <c r="C434" s="39" t="str">
        <f>IF(DJornada[[#This Row],[Matricula]]="","",VLOOKUP(DJornada[[#This Row],[Matricula]],Cadastros!$P:$Q,2,0))</f>
        <v>Funcionario 31</v>
      </c>
      <c r="D434" s="22" t="s">
        <v>141</v>
      </c>
      <c r="E434" s="33">
        <v>21</v>
      </c>
      <c r="F434" s="42">
        <v>0.36666666666666697</v>
      </c>
      <c r="G434" s="37">
        <f>IFERROR(IF(DJornada[[#This Row],[Dias Úteis]]="","",DJornada[[#This Row],[Dias Úteis]]*DJornada[[#This Row],[Carga Horária]]*24),"")</f>
        <v>184.80000000000015</v>
      </c>
      <c r="H434" s="33" t="s">
        <v>17</v>
      </c>
      <c r="I434" s="33" t="s">
        <v>110</v>
      </c>
      <c r="J434" s="33" t="s">
        <v>114</v>
      </c>
      <c r="K434" s="33" t="s">
        <v>8</v>
      </c>
      <c r="L434" s="33" t="s">
        <v>77</v>
      </c>
      <c r="M434" s="33" t="s">
        <v>0</v>
      </c>
      <c r="N434" s="77">
        <v>8308.01</v>
      </c>
      <c r="O434" s="78">
        <f>IF(DJornada[[#This Row],[Salário]]="","",DJornada[[#This Row],[Salário]]/DJornada[[#This Row],[Horas Prevista no Mês]])</f>
        <v>44.956764069264032</v>
      </c>
      <c r="P434" s="37" t="str">
        <f>IF(DJornada[[#This Row],[Data Prevista]]="","",TEXT(DJornada[[#This Row],[Data Prevista]],"mm/aaaa"))</f>
        <v>11/2025</v>
      </c>
    </row>
    <row r="435" spans="2:16" x14ac:dyDescent="0.25">
      <c r="B435" s="33">
        <v>32</v>
      </c>
      <c r="C435" s="39" t="str">
        <f>IF(DJornada[[#This Row],[Matricula]]="","",VLOOKUP(DJornada[[#This Row],[Matricula]],Cadastros!$P:$Q,2,0))</f>
        <v>Funcionario 32</v>
      </c>
      <c r="D435" s="22" t="s">
        <v>141</v>
      </c>
      <c r="E435" s="33">
        <v>21</v>
      </c>
      <c r="F435" s="43">
        <v>0.36666666666666697</v>
      </c>
      <c r="G435" s="37">
        <f>IFERROR(IF(DJornada[[#This Row],[Dias Úteis]]="","",DJornada[[#This Row],[Dias Úteis]]*DJornada[[#This Row],[Carga Horária]]*24),"")</f>
        <v>184.80000000000015</v>
      </c>
      <c r="H435" s="33" t="s">
        <v>16</v>
      </c>
      <c r="I435" s="33" t="s">
        <v>100</v>
      </c>
      <c r="J435" s="33" t="s">
        <v>118</v>
      </c>
      <c r="K435" s="33" t="s">
        <v>10</v>
      </c>
      <c r="L435" s="33" t="s">
        <v>77</v>
      </c>
      <c r="M435" s="33" t="s">
        <v>0</v>
      </c>
      <c r="N435" s="77">
        <v>5270.75</v>
      </c>
      <c r="O435" s="78">
        <f>IF(DJornada[[#This Row],[Salário]]="","",DJornada[[#This Row],[Salário]]/DJornada[[#This Row],[Horas Prevista no Mês]])</f>
        <v>28.521374458874437</v>
      </c>
      <c r="P435" s="37" t="str">
        <f>IF(DJornada[[#This Row],[Data Prevista]]="","",TEXT(DJornada[[#This Row],[Data Prevista]],"mm/aaaa"))</f>
        <v>11/2025</v>
      </c>
    </row>
    <row r="436" spans="2:16" x14ac:dyDescent="0.25">
      <c r="B436" s="33">
        <v>33</v>
      </c>
      <c r="C436" s="39" t="str">
        <f>IF(DJornada[[#This Row],[Matricula]]="","",VLOOKUP(DJornada[[#This Row],[Matricula]],Cadastros!$P:$Q,2,0))</f>
        <v>Funcionario 33</v>
      </c>
      <c r="D436" s="22" t="s">
        <v>141</v>
      </c>
      <c r="E436" s="33">
        <v>21</v>
      </c>
      <c r="F436" s="42">
        <v>0.36666666666666697</v>
      </c>
      <c r="G436" s="37">
        <f>IFERROR(IF(DJornada[[#This Row],[Dias Úteis]]="","",DJornada[[#This Row],[Dias Úteis]]*DJornada[[#This Row],[Carga Horária]]*24),"")</f>
        <v>184.80000000000015</v>
      </c>
      <c r="H436" s="33" t="s">
        <v>16</v>
      </c>
      <c r="I436" s="33" t="s">
        <v>106</v>
      </c>
      <c r="J436" s="33" t="s">
        <v>116</v>
      </c>
      <c r="K436" s="33" t="s">
        <v>8</v>
      </c>
      <c r="L436" s="33" t="s">
        <v>78</v>
      </c>
      <c r="M436" s="33" t="s">
        <v>1</v>
      </c>
      <c r="N436" s="77">
        <v>1911.27</v>
      </c>
      <c r="O436" s="78">
        <f>IF(DJornada[[#This Row],[Salário]]="","",DJornada[[#This Row],[Salário]]/DJornada[[#This Row],[Horas Prevista no Mês]])</f>
        <v>10.342370129870121</v>
      </c>
      <c r="P436" s="37" t="str">
        <f>IF(DJornada[[#This Row],[Data Prevista]]="","",TEXT(DJornada[[#This Row],[Data Prevista]],"mm/aaaa"))</f>
        <v>11/2025</v>
      </c>
    </row>
    <row r="437" spans="2:16" x14ac:dyDescent="0.25">
      <c r="B437" s="33">
        <v>34</v>
      </c>
      <c r="C437" s="39" t="str">
        <f>IF(DJornada[[#This Row],[Matricula]]="","",VLOOKUP(DJornada[[#This Row],[Matricula]],Cadastros!$P:$Q,2,0))</f>
        <v>Funcionario 34</v>
      </c>
      <c r="D437" s="22" t="s">
        <v>141</v>
      </c>
      <c r="E437" s="33">
        <v>21</v>
      </c>
      <c r="F437" s="43">
        <v>0.36666666666666697</v>
      </c>
      <c r="G437" s="37">
        <f>IFERROR(IF(DJornada[[#This Row],[Dias Úteis]]="","",DJornada[[#This Row],[Dias Úteis]]*DJornada[[#This Row],[Carga Horária]]*24),"")</f>
        <v>184.80000000000015</v>
      </c>
      <c r="H437" s="33" t="s">
        <v>16</v>
      </c>
      <c r="I437" s="33" t="s">
        <v>109</v>
      </c>
      <c r="J437" s="33" t="s">
        <v>123</v>
      </c>
      <c r="K437" s="33" t="s">
        <v>8</v>
      </c>
      <c r="L437" s="33" t="s">
        <v>76</v>
      </c>
      <c r="M437" s="33" t="s">
        <v>143</v>
      </c>
      <c r="N437" s="77">
        <v>6154.36</v>
      </c>
      <c r="O437" s="78">
        <f>IF(DJornada[[#This Row],[Salário]]="","",DJornada[[#This Row],[Salário]]/DJornada[[#This Row],[Horas Prevista no Mês]])</f>
        <v>33.30281385281382</v>
      </c>
      <c r="P437" s="37" t="str">
        <f>IF(DJornada[[#This Row],[Data Prevista]]="","",TEXT(DJornada[[#This Row],[Data Prevista]],"mm/aaaa"))</f>
        <v>11/2025</v>
      </c>
    </row>
    <row r="438" spans="2:16" x14ac:dyDescent="0.25">
      <c r="B438" s="33">
        <v>35</v>
      </c>
      <c r="C438" s="39" t="str">
        <f>IF(DJornada[[#This Row],[Matricula]]="","",VLOOKUP(DJornada[[#This Row],[Matricula]],Cadastros!$P:$Q,2,0))</f>
        <v>Funcionario 35</v>
      </c>
      <c r="D438" s="22" t="s">
        <v>141</v>
      </c>
      <c r="E438" s="33">
        <v>21</v>
      </c>
      <c r="F438" s="42">
        <v>0.36666666666666697</v>
      </c>
      <c r="G438" s="37">
        <f>IFERROR(IF(DJornada[[#This Row],[Dias Úteis]]="","",DJornada[[#This Row],[Dias Úteis]]*DJornada[[#This Row],[Carga Horária]]*24),"")</f>
        <v>184.80000000000015</v>
      </c>
      <c r="H438" s="33" t="s">
        <v>17</v>
      </c>
      <c r="I438" s="33" t="s">
        <v>103</v>
      </c>
      <c r="J438" s="33" t="s">
        <v>113</v>
      </c>
      <c r="K438" s="33" t="s">
        <v>7</v>
      </c>
      <c r="L438" s="33" t="s">
        <v>78</v>
      </c>
      <c r="M438" s="33" t="s">
        <v>0</v>
      </c>
      <c r="N438" s="77">
        <v>4400.74</v>
      </c>
      <c r="O438" s="78">
        <f>IF(DJornada[[#This Row],[Salário]]="","",DJornada[[#This Row],[Salário]]/DJornada[[#This Row],[Horas Prevista no Mês]])</f>
        <v>23.813528138528117</v>
      </c>
      <c r="P438" s="37" t="str">
        <f>IF(DJornada[[#This Row],[Data Prevista]]="","",TEXT(DJornada[[#This Row],[Data Prevista]],"mm/aaaa"))</f>
        <v>11/2025</v>
      </c>
    </row>
    <row r="439" spans="2:16" x14ac:dyDescent="0.25">
      <c r="B439" s="33">
        <v>36</v>
      </c>
      <c r="C439" s="39" t="str">
        <f>IF(DJornada[[#This Row],[Matricula]]="","",VLOOKUP(DJornada[[#This Row],[Matricula]],Cadastros!$P:$Q,2,0))</f>
        <v>Funcionario 36</v>
      </c>
      <c r="D439" s="22" t="s">
        <v>141</v>
      </c>
      <c r="E439" s="33">
        <v>21</v>
      </c>
      <c r="F439" s="43">
        <v>0.36666666666666697</v>
      </c>
      <c r="G439" s="37">
        <f>IFERROR(IF(DJornada[[#This Row],[Dias Úteis]]="","",DJornada[[#This Row],[Dias Úteis]]*DJornada[[#This Row],[Carga Horária]]*24),"")</f>
        <v>184.80000000000015</v>
      </c>
      <c r="H439" s="33" t="s">
        <v>16</v>
      </c>
      <c r="I439" s="33" t="s">
        <v>104</v>
      </c>
      <c r="J439" s="33" t="s">
        <v>113</v>
      </c>
      <c r="K439" s="33" t="s">
        <v>7</v>
      </c>
      <c r="L439" s="33" t="s">
        <v>77</v>
      </c>
      <c r="M439" s="33" t="s">
        <v>1</v>
      </c>
      <c r="N439" s="77">
        <v>2595.4699999999998</v>
      </c>
      <c r="O439" s="78">
        <f>IF(DJornada[[#This Row],[Salário]]="","",DJornada[[#This Row],[Salário]]/DJornada[[#This Row],[Horas Prevista no Mês]])</f>
        <v>14.04475108225107</v>
      </c>
      <c r="P439" s="37" t="str">
        <f>IF(DJornada[[#This Row],[Data Prevista]]="","",TEXT(DJornada[[#This Row],[Data Prevista]],"mm/aaaa"))</f>
        <v>11/2025</v>
      </c>
    </row>
    <row r="440" spans="2:16" x14ac:dyDescent="0.25">
      <c r="B440" s="33">
        <v>37</v>
      </c>
      <c r="C440" s="39" t="str">
        <f>IF(DJornada[[#This Row],[Matricula]]="","",VLOOKUP(DJornada[[#This Row],[Matricula]],Cadastros!$P:$Q,2,0))</f>
        <v>Funcionario 37</v>
      </c>
      <c r="D440" s="22" t="s">
        <v>141</v>
      </c>
      <c r="E440" s="33">
        <v>21</v>
      </c>
      <c r="F440" s="42">
        <v>0.36666666666666697</v>
      </c>
      <c r="G440" s="37">
        <f>IFERROR(IF(DJornada[[#This Row],[Dias Úteis]]="","",DJornada[[#This Row],[Dias Úteis]]*DJornada[[#This Row],[Carga Horária]]*24),"")</f>
        <v>184.80000000000015</v>
      </c>
      <c r="H440" s="33" t="s">
        <v>16</v>
      </c>
      <c r="I440" s="33" t="s">
        <v>105</v>
      </c>
      <c r="J440" s="33" t="s">
        <v>114</v>
      </c>
      <c r="K440" s="33" t="s">
        <v>11</v>
      </c>
      <c r="L440" s="33" t="s">
        <v>78</v>
      </c>
      <c r="M440" s="33" t="s">
        <v>0</v>
      </c>
      <c r="N440" s="77">
        <v>3979.22</v>
      </c>
      <c r="O440" s="78">
        <f>IF(DJornada[[#This Row],[Salário]]="","",DJornada[[#This Row],[Salário]]/DJornada[[#This Row],[Horas Prevista no Mês]])</f>
        <v>21.532575757575739</v>
      </c>
      <c r="P440" s="37" t="str">
        <f>IF(DJornada[[#This Row],[Data Prevista]]="","",TEXT(DJornada[[#This Row],[Data Prevista]],"mm/aaaa"))</f>
        <v>11/2025</v>
      </c>
    </row>
    <row r="441" spans="2:16" x14ac:dyDescent="0.25">
      <c r="B441" s="33">
        <v>38</v>
      </c>
      <c r="C441" s="39" t="str">
        <f>IF(DJornada[[#This Row],[Matricula]]="","",VLOOKUP(DJornada[[#This Row],[Matricula]],Cadastros!$P:$Q,2,0))</f>
        <v>Funcionario 38</v>
      </c>
      <c r="D441" s="22" t="s">
        <v>141</v>
      </c>
      <c r="E441" s="33">
        <v>21</v>
      </c>
      <c r="F441" s="43">
        <v>0.36666666666666697</v>
      </c>
      <c r="G441" s="37">
        <f>IFERROR(IF(DJornada[[#This Row],[Dias Úteis]]="","",DJornada[[#This Row],[Dias Úteis]]*DJornada[[#This Row],[Carga Horária]]*24),"")</f>
        <v>184.80000000000015</v>
      </c>
      <c r="H441" s="33" t="s">
        <v>18</v>
      </c>
      <c r="I441" s="33" t="s">
        <v>105</v>
      </c>
      <c r="J441" s="33" t="s">
        <v>111</v>
      </c>
      <c r="K441" s="33" t="s">
        <v>9</v>
      </c>
      <c r="L441" s="33" t="s">
        <v>77</v>
      </c>
      <c r="M441" s="33" t="s">
        <v>143</v>
      </c>
      <c r="N441" s="77">
        <v>5675.35</v>
      </c>
      <c r="O441" s="78">
        <f>IF(DJornada[[#This Row],[Salário]]="","",DJornada[[#This Row],[Salário]]/DJornada[[#This Row],[Horas Prevista no Mês]])</f>
        <v>30.710768398268375</v>
      </c>
      <c r="P441" s="37" t="str">
        <f>IF(DJornada[[#This Row],[Data Prevista]]="","",TEXT(DJornada[[#This Row],[Data Prevista]],"mm/aaaa"))</f>
        <v>11/2025</v>
      </c>
    </row>
    <row r="442" spans="2:16" x14ac:dyDescent="0.25">
      <c r="B442" s="33">
        <v>39</v>
      </c>
      <c r="C442" s="39" t="str">
        <f>IF(DJornada[[#This Row],[Matricula]]="","",VLOOKUP(DJornada[[#This Row],[Matricula]],Cadastros!$P:$Q,2,0))</f>
        <v>Funcionario 39</v>
      </c>
      <c r="D442" s="22" t="s">
        <v>141</v>
      </c>
      <c r="E442" s="33">
        <v>21</v>
      </c>
      <c r="F442" s="42">
        <v>0.36666666666666697</v>
      </c>
      <c r="G442" s="37">
        <f>IFERROR(IF(DJornada[[#This Row],[Dias Úteis]]="","",DJornada[[#This Row],[Dias Úteis]]*DJornada[[#This Row],[Carga Horária]]*24),"")</f>
        <v>184.80000000000015</v>
      </c>
      <c r="H442" s="33" t="s">
        <v>16</v>
      </c>
      <c r="I442" s="33" t="s">
        <v>100</v>
      </c>
      <c r="J442" s="33" t="s">
        <v>116</v>
      </c>
      <c r="K442" s="33" t="s">
        <v>9</v>
      </c>
      <c r="L442" s="33" t="s">
        <v>77</v>
      </c>
      <c r="M442" s="33" t="s">
        <v>1</v>
      </c>
      <c r="N442" s="77">
        <v>6575.36</v>
      </c>
      <c r="O442" s="78">
        <f>IF(DJornada[[#This Row],[Salário]]="","",DJornada[[#This Row],[Salário]]/DJornada[[#This Row],[Horas Prevista no Mês]])</f>
        <v>35.580952380952347</v>
      </c>
      <c r="P442" s="37" t="str">
        <f>IF(DJornada[[#This Row],[Data Prevista]]="","",TEXT(DJornada[[#This Row],[Data Prevista]],"mm/aaaa"))</f>
        <v>11/2025</v>
      </c>
    </row>
    <row r="443" spans="2:16" x14ac:dyDescent="0.25">
      <c r="B443" s="33">
        <v>40</v>
      </c>
      <c r="C443" s="39" t="str">
        <f>IF(DJornada[[#This Row],[Matricula]]="","",VLOOKUP(DJornada[[#This Row],[Matricula]],Cadastros!$P:$Q,2,0))</f>
        <v>Funcionario 40</v>
      </c>
      <c r="D443" s="22" t="s">
        <v>141</v>
      </c>
      <c r="E443" s="33">
        <v>21</v>
      </c>
      <c r="F443" s="43">
        <v>0.36666666666666697</v>
      </c>
      <c r="G443" s="37">
        <f>IFERROR(IF(DJornada[[#This Row],[Dias Úteis]]="","",DJornada[[#This Row],[Dias Úteis]]*DJornada[[#This Row],[Carga Horária]]*24),"")</f>
        <v>184.80000000000015</v>
      </c>
      <c r="H443" s="33" t="s">
        <v>18</v>
      </c>
      <c r="I443" s="33" t="s">
        <v>100</v>
      </c>
      <c r="J443" s="33" t="s">
        <v>121</v>
      </c>
      <c r="K443" s="33" t="s">
        <v>11</v>
      </c>
      <c r="L443" s="33" t="s">
        <v>77</v>
      </c>
      <c r="M443" s="33" t="s">
        <v>143</v>
      </c>
      <c r="N443" s="77">
        <v>10273.969999999999</v>
      </c>
      <c r="O443" s="78">
        <f>IF(DJornada[[#This Row],[Salário]]="","",DJornada[[#This Row],[Salário]]/DJornada[[#This Row],[Horas Prevista no Mês]])</f>
        <v>55.595075757575707</v>
      </c>
      <c r="P443" s="37" t="str">
        <f>IF(DJornada[[#This Row],[Data Prevista]]="","",TEXT(DJornada[[#This Row],[Data Prevista]],"mm/aaaa"))</f>
        <v>11/2025</v>
      </c>
    </row>
    <row r="444" spans="2:16" x14ac:dyDescent="0.25">
      <c r="B444" s="33">
        <v>1</v>
      </c>
      <c r="C444" s="39" t="str">
        <f>IF(DJornada[[#This Row],[Matricula]]="","",VLOOKUP(DJornada[[#This Row],[Matricula]],Cadastros!$P:$Q,2,0))</f>
        <v>Funcionario 1</v>
      </c>
      <c r="D444" s="22" t="s">
        <v>142</v>
      </c>
      <c r="E444" s="33">
        <v>21</v>
      </c>
      <c r="F444" s="42">
        <v>0.36666666666666697</v>
      </c>
      <c r="G444" s="37">
        <f>IFERROR(IF(DJornada[[#This Row],[Dias Úteis]]="","",DJornada[[#This Row],[Dias Úteis]]*DJornada[[#This Row],[Carga Horária]]*24),"")</f>
        <v>184.80000000000015</v>
      </c>
      <c r="H444" s="33" t="s">
        <v>18</v>
      </c>
      <c r="I444" s="33" t="s">
        <v>107</v>
      </c>
      <c r="J444" s="33" t="s">
        <v>116</v>
      </c>
      <c r="K444" s="33" t="s">
        <v>9</v>
      </c>
      <c r="L444" s="33" t="s">
        <v>77</v>
      </c>
      <c r="M444" s="33" t="s">
        <v>143</v>
      </c>
      <c r="N444" s="77">
        <v>5627.07</v>
      </c>
      <c r="O444" s="78">
        <f>IF(DJornada[[#This Row],[Salário]]="","",DJornada[[#This Row],[Salário]]/DJornada[[#This Row],[Horas Prevista no Mês]])</f>
        <v>30.449512987012959</v>
      </c>
      <c r="P444" s="37" t="str">
        <f>IF(DJornada[[#This Row],[Data Prevista]]="","",TEXT(DJornada[[#This Row],[Data Prevista]],"mm/aaaa"))</f>
        <v>12/2025</v>
      </c>
    </row>
    <row r="445" spans="2:16" x14ac:dyDescent="0.25">
      <c r="B445" s="33">
        <v>2</v>
      </c>
      <c r="C445" s="39" t="str">
        <f>IF(DJornada[[#This Row],[Matricula]]="","",VLOOKUP(DJornada[[#This Row],[Matricula]],Cadastros!$P:$Q,2,0))</f>
        <v>Funcionario 2</v>
      </c>
      <c r="D445" s="22" t="s">
        <v>142</v>
      </c>
      <c r="E445" s="33">
        <v>21</v>
      </c>
      <c r="F445" s="43">
        <v>0.36666666666666697</v>
      </c>
      <c r="G445" s="37">
        <f>IFERROR(IF(DJornada[[#This Row],[Dias Úteis]]="","",DJornada[[#This Row],[Dias Úteis]]*DJornada[[#This Row],[Carga Horária]]*24),"")</f>
        <v>184.80000000000015</v>
      </c>
      <c r="H445" s="33" t="s">
        <v>18</v>
      </c>
      <c r="I445" s="33" t="s">
        <v>110</v>
      </c>
      <c r="J445" s="33" t="s">
        <v>124</v>
      </c>
      <c r="K445" s="33" t="s">
        <v>9</v>
      </c>
      <c r="L445" s="33" t="s">
        <v>76</v>
      </c>
      <c r="M445" s="33" t="s">
        <v>143</v>
      </c>
      <c r="N445" s="77">
        <v>6197.34</v>
      </c>
      <c r="O445" s="78">
        <f>IF(DJornada[[#This Row],[Salário]]="","",DJornada[[#This Row],[Salário]]/DJornada[[#This Row],[Horas Prevista no Mês]])</f>
        <v>33.535389610389586</v>
      </c>
      <c r="P445" s="37" t="str">
        <f>IF(DJornada[[#This Row],[Data Prevista]]="","",TEXT(DJornada[[#This Row],[Data Prevista]],"mm/aaaa"))</f>
        <v>12/2025</v>
      </c>
    </row>
    <row r="446" spans="2:16" x14ac:dyDescent="0.25">
      <c r="B446" s="33">
        <v>3</v>
      </c>
      <c r="C446" s="39" t="str">
        <f>IF(DJornada[[#This Row],[Matricula]]="","",VLOOKUP(DJornada[[#This Row],[Matricula]],Cadastros!$P:$Q,2,0))</f>
        <v>Funcionario 3</v>
      </c>
      <c r="D446" s="22" t="s">
        <v>142</v>
      </c>
      <c r="E446" s="33">
        <v>21</v>
      </c>
      <c r="F446" s="42">
        <v>0.36666666666666697</v>
      </c>
      <c r="G446" s="37">
        <f>IFERROR(IF(DJornada[[#This Row],[Dias Úteis]]="","",DJornada[[#This Row],[Dias Úteis]]*DJornada[[#This Row],[Carga Horária]]*24),"")</f>
        <v>184.80000000000015</v>
      </c>
      <c r="H446" s="33" t="s">
        <v>18</v>
      </c>
      <c r="I446" s="33" t="s">
        <v>103</v>
      </c>
      <c r="J446" s="33" t="s">
        <v>118</v>
      </c>
      <c r="K446" s="33" t="s">
        <v>10</v>
      </c>
      <c r="L446" s="33" t="s">
        <v>77</v>
      </c>
      <c r="M446" s="33" t="s">
        <v>143</v>
      </c>
      <c r="N446" s="77">
        <v>8018.93</v>
      </c>
      <c r="O446" s="78">
        <f>IF(DJornada[[#This Row],[Salário]]="","",DJornada[[#This Row],[Salário]]/DJornada[[#This Row],[Horas Prevista no Mês]])</f>
        <v>43.392478354978323</v>
      </c>
      <c r="P446" s="37" t="str">
        <f>IF(DJornada[[#This Row],[Data Prevista]]="","",TEXT(DJornada[[#This Row],[Data Prevista]],"mm/aaaa"))</f>
        <v>12/2025</v>
      </c>
    </row>
    <row r="447" spans="2:16" x14ac:dyDescent="0.25">
      <c r="B447" s="33">
        <v>4</v>
      </c>
      <c r="C447" s="39" t="str">
        <f>IF(DJornada[[#This Row],[Matricula]]="","",VLOOKUP(DJornada[[#This Row],[Matricula]],Cadastros!$P:$Q,2,0))</f>
        <v>Funcionario 4</v>
      </c>
      <c r="D447" s="22" t="s">
        <v>142</v>
      </c>
      <c r="E447" s="33">
        <v>21</v>
      </c>
      <c r="F447" s="43">
        <v>0.36666666666666697</v>
      </c>
      <c r="G447" s="37">
        <f>IFERROR(IF(DJornada[[#This Row],[Dias Úteis]]="","",DJornada[[#This Row],[Dias Úteis]]*DJornada[[#This Row],[Carga Horária]]*24),"")</f>
        <v>184.80000000000015</v>
      </c>
      <c r="H447" s="33" t="s">
        <v>18</v>
      </c>
      <c r="I447" s="33" t="s">
        <v>110</v>
      </c>
      <c r="J447" s="33" t="s">
        <v>115</v>
      </c>
      <c r="K447" s="33" t="s">
        <v>8</v>
      </c>
      <c r="L447" s="33" t="s">
        <v>77</v>
      </c>
      <c r="M447" s="33" t="s">
        <v>0</v>
      </c>
      <c r="N447" s="77">
        <v>10417.01</v>
      </c>
      <c r="O447" s="78">
        <f>IF(DJornada[[#This Row],[Salário]]="","",DJornada[[#This Row],[Salário]]/DJornada[[#This Row],[Horas Prevista no Mês]])</f>
        <v>56.369101731601688</v>
      </c>
      <c r="P447" s="37" t="str">
        <f>IF(DJornada[[#This Row],[Data Prevista]]="","",TEXT(DJornada[[#This Row],[Data Prevista]],"mm/aaaa"))</f>
        <v>12/2025</v>
      </c>
    </row>
    <row r="448" spans="2:16" x14ac:dyDescent="0.25">
      <c r="B448" s="33">
        <v>5</v>
      </c>
      <c r="C448" s="39" t="str">
        <f>IF(DJornada[[#This Row],[Matricula]]="","",VLOOKUP(DJornada[[#This Row],[Matricula]],Cadastros!$P:$Q,2,0))</f>
        <v>Funcionario 5</v>
      </c>
      <c r="D448" s="22" t="s">
        <v>142</v>
      </c>
      <c r="E448" s="33">
        <v>21</v>
      </c>
      <c r="F448" s="42">
        <v>0.36666666666666697</v>
      </c>
      <c r="G448" s="37">
        <f>IFERROR(IF(DJornada[[#This Row],[Dias Úteis]]="","",DJornada[[#This Row],[Dias Úteis]]*DJornada[[#This Row],[Carga Horária]]*24),"")</f>
        <v>184.80000000000015</v>
      </c>
      <c r="H448" s="33" t="s">
        <v>17</v>
      </c>
      <c r="I448" s="33" t="s">
        <v>97</v>
      </c>
      <c r="J448" s="33" t="s">
        <v>115</v>
      </c>
      <c r="K448" s="33" t="s">
        <v>8</v>
      </c>
      <c r="L448" s="33" t="s">
        <v>76</v>
      </c>
      <c r="M448" s="33" t="s">
        <v>0</v>
      </c>
      <c r="N448" s="77">
        <v>9161.81</v>
      </c>
      <c r="O448" s="78">
        <f>IF(DJornada[[#This Row],[Salário]]="","",DJornada[[#This Row],[Salário]]/DJornada[[#This Row],[Horas Prevista no Mês]])</f>
        <v>49.576893939393898</v>
      </c>
      <c r="P448" s="37" t="str">
        <f>IF(DJornada[[#This Row],[Data Prevista]]="","",TEXT(DJornada[[#This Row],[Data Prevista]],"mm/aaaa"))</f>
        <v>12/2025</v>
      </c>
    </row>
    <row r="449" spans="2:16" x14ac:dyDescent="0.25">
      <c r="B449" s="33">
        <v>6</v>
      </c>
      <c r="C449" s="39" t="str">
        <f>IF(DJornada[[#This Row],[Matricula]]="","",VLOOKUP(DJornada[[#This Row],[Matricula]],Cadastros!$P:$Q,2,0))</f>
        <v>Funcionario 6</v>
      </c>
      <c r="D449" s="22" t="s">
        <v>142</v>
      </c>
      <c r="E449" s="33">
        <v>21</v>
      </c>
      <c r="F449" s="43">
        <v>0.36666666666666697</v>
      </c>
      <c r="G449" s="37">
        <f>IFERROR(IF(DJornada[[#This Row],[Dias Úteis]]="","",DJornada[[#This Row],[Dias Úteis]]*DJornada[[#This Row],[Carga Horária]]*24),"")</f>
        <v>184.80000000000015</v>
      </c>
      <c r="H449" s="33" t="s">
        <v>16</v>
      </c>
      <c r="I449" s="33" t="s">
        <v>100</v>
      </c>
      <c r="J449" s="33" t="s">
        <v>115</v>
      </c>
      <c r="K449" s="33" t="s">
        <v>8</v>
      </c>
      <c r="L449" s="33" t="s">
        <v>77</v>
      </c>
      <c r="M449" s="33" t="s">
        <v>143</v>
      </c>
      <c r="N449" s="77">
        <v>5592.39</v>
      </c>
      <c r="O449" s="78">
        <f>IF(DJornada[[#This Row],[Salário]]="","",DJornada[[#This Row],[Salário]]/DJornada[[#This Row],[Horas Prevista no Mês]])</f>
        <v>30.261850649350627</v>
      </c>
      <c r="P449" s="37" t="str">
        <f>IF(DJornada[[#This Row],[Data Prevista]]="","",TEXT(DJornada[[#This Row],[Data Prevista]],"mm/aaaa"))</f>
        <v>12/2025</v>
      </c>
    </row>
    <row r="450" spans="2:16" x14ac:dyDescent="0.25">
      <c r="B450" s="33">
        <v>7</v>
      </c>
      <c r="C450" s="39" t="str">
        <f>IF(DJornada[[#This Row],[Matricula]]="","",VLOOKUP(DJornada[[#This Row],[Matricula]],Cadastros!$P:$Q,2,0))</f>
        <v>Funcionario 7</v>
      </c>
      <c r="D450" s="22" t="s">
        <v>142</v>
      </c>
      <c r="E450" s="33">
        <v>21</v>
      </c>
      <c r="F450" s="42">
        <v>0.36666666666666697</v>
      </c>
      <c r="G450" s="37">
        <f>IFERROR(IF(DJornada[[#This Row],[Dias Úteis]]="","",DJornada[[#This Row],[Dias Úteis]]*DJornada[[#This Row],[Carga Horária]]*24),"")</f>
        <v>184.80000000000015</v>
      </c>
      <c r="H450" s="33" t="s">
        <v>18</v>
      </c>
      <c r="I450" s="33" t="s">
        <v>102</v>
      </c>
      <c r="J450" s="33" t="s">
        <v>129</v>
      </c>
      <c r="K450" s="33" t="s">
        <v>8</v>
      </c>
      <c r="L450" s="33" t="s">
        <v>78</v>
      </c>
      <c r="M450" s="33" t="s">
        <v>1</v>
      </c>
      <c r="N450" s="77">
        <v>11156.59</v>
      </c>
      <c r="O450" s="78">
        <f>IF(DJornada[[#This Row],[Salário]]="","",DJornada[[#This Row],[Salário]]/DJornada[[#This Row],[Horas Prevista no Mês]])</f>
        <v>60.371158008657957</v>
      </c>
      <c r="P450" s="37" t="str">
        <f>IF(DJornada[[#This Row],[Data Prevista]]="","",TEXT(DJornada[[#This Row],[Data Prevista]],"mm/aaaa"))</f>
        <v>12/2025</v>
      </c>
    </row>
    <row r="451" spans="2:16" x14ac:dyDescent="0.25">
      <c r="B451" s="33">
        <v>8</v>
      </c>
      <c r="C451" s="39" t="str">
        <f>IF(DJornada[[#This Row],[Matricula]]="","",VLOOKUP(DJornada[[#This Row],[Matricula]],Cadastros!$P:$Q,2,0))</f>
        <v>Funcionario 8</v>
      </c>
      <c r="D451" s="22" t="s">
        <v>142</v>
      </c>
      <c r="E451" s="33">
        <v>21</v>
      </c>
      <c r="F451" s="43">
        <v>0.36666666666666697</v>
      </c>
      <c r="G451" s="37">
        <f>IFERROR(IF(DJornada[[#This Row],[Dias Úteis]]="","",DJornada[[#This Row],[Dias Úteis]]*DJornada[[#This Row],[Carga Horária]]*24),"")</f>
        <v>184.80000000000015</v>
      </c>
      <c r="H451" s="33" t="s">
        <v>16</v>
      </c>
      <c r="I451" s="33" t="s">
        <v>99</v>
      </c>
      <c r="J451" s="33" t="s">
        <v>121</v>
      </c>
      <c r="K451" s="33" t="s">
        <v>11</v>
      </c>
      <c r="L451" s="33" t="s">
        <v>78</v>
      </c>
      <c r="M451" s="33" t="s">
        <v>1</v>
      </c>
      <c r="N451" s="77">
        <v>10699.53</v>
      </c>
      <c r="O451" s="78">
        <f>IF(DJornada[[#This Row],[Salário]]="","",DJornada[[#This Row],[Salário]]/DJornada[[#This Row],[Horas Prevista no Mês]])</f>
        <v>57.897889610389569</v>
      </c>
      <c r="P451" s="37" t="str">
        <f>IF(DJornada[[#This Row],[Data Prevista]]="","",TEXT(DJornada[[#This Row],[Data Prevista]],"mm/aaaa"))</f>
        <v>12/2025</v>
      </c>
    </row>
    <row r="452" spans="2:16" x14ac:dyDescent="0.25">
      <c r="B452" s="33">
        <v>9</v>
      </c>
      <c r="C452" s="39" t="str">
        <f>IF(DJornada[[#This Row],[Matricula]]="","",VLOOKUP(DJornada[[#This Row],[Matricula]],Cadastros!$P:$Q,2,0))</f>
        <v>Funcionario 9</v>
      </c>
      <c r="D452" s="22" t="s">
        <v>142</v>
      </c>
      <c r="E452" s="33">
        <v>21</v>
      </c>
      <c r="F452" s="42">
        <v>0.36666666666666697</v>
      </c>
      <c r="G452" s="37">
        <f>IFERROR(IF(DJornada[[#This Row],[Dias Úteis]]="","",DJornada[[#This Row],[Dias Úteis]]*DJornada[[#This Row],[Carga Horária]]*24),"")</f>
        <v>184.80000000000015</v>
      </c>
      <c r="H452" s="33" t="s">
        <v>17</v>
      </c>
      <c r="I452" s="33" t="s">
        <v>101</v>
      </c>
      <c r="J452" s="33" t="s">
        <v>114</v>
      </c>
      <c r="K452" s="33" t="s">
        <v>10</v>
      </c>
      <c r="L452" s="33" t="s">
        <v>78</v>
      </c>
      <c r="M452" s="33" t="s">
        <v>0</v>
      </c>
      <c r="N452" s="77">
        <v>3197.08</v>
      </c>
      <c r="O452" s="78">
        <f>IF(DJornada[[#This Row],[Salário]]="","",DJornada[[#This Row],[Salário]]/DJornada[[#This Row],[Horas Prevista no Mês]])</f>
        <v>17.300216450216436</v>
      </c>
      <c r="P452" s="37" t="str">
        <f>IF(DJornada[[#This Row],[Data Prevista]]="","",TEXT(DJornada[[#This Row],[Data Prevista]],"mm/aaaa"))</f>
        <v>12/2025</v>
      </c>
    </row>
    <row r="453" spans="2:16" x14ac:dyDescent="0.25">
      <c r="B453" s="33">
        <v>10</v>
      </c>
      <c r="C453" s="39" t="str">
        <f>IF(DJornada[[#This Row],[Matricula]]="","",VLOOKUP(DJornada[[#This Row],[Matricula]],Cadastros!$P:$Q,2,0))</f>
        <v>Funcionario 10</v>
      </c>
      <c r="D453" s="22" t="s">
        <v>142</v>
      </c>
      <c r="E453" s="33">
        <v>21</v>
      </c>
      <c r="F453" s="43">
        <v>0.36666666666666697</v>
      </c>
      <c r="G453" s="37">
        <f>IFERROR(IF(DJornada[[#This Row],[Dias Úteis]]="","",DJornada[[#This Row],[Dias Úteis]]*DJornada[[#This Row],[Carga Horária]]*24),"")</f>
        <v>184.80000000000015</v>
      </c>
      <c r="H453" s="33" t="s">
        <v>17</v>
      </c>
      <c r="I453" s="33" t="s">
        <v>97</v>
      </c>
      <c r="J453" s="33" t="s">
        <v>124</v>
      </c>
      <c r="K453" s="33" t="s">
        <v>11</v>
      </c>
      <c r="L453" s="33" t="s">
        <v>78</v>
      </c>
      <c r="M453" s="33" t="s">
        <v>0</v>
      </c>
      <c r="N453" s="77">
        <v>9062.0300000000007</v>
      </c>
      <c r="O453" s="78">
        <f>IF(DJornada[[#This Row],[Salário]]="","",DJornada[[#This Row],[Salário]]/DJornada[[#This Row],[Horas Prevista no Mês]])</f>
        <v>49.03695887445884</v>
      </c>
      <c r="P453" s="37" t="str">
        <f>IF(DJornada[[#This Row],[Data Prevista]]="","",TEXT(DJornada[[#This Row],[Data Prevista]],"mm/aaaa"))</f>
        <v>12/2025</v>
      </c>
    </row>
    <row r="454" spans="2:16" x14ac:dyDescent="0.25">
      <c r="B454" s="33">
        <v>11</v>
      </c>
      <c r="C454" s="39" t="str">
        <f>IF(DJornada[[#This Row],[Matricula]]="","",VLOOKUP(DJornada[[#This Row],[Matricula]],Cadastros!$P:$Q,2,0))</f>
        <v>Funcionario 11</v>
      </c>
      <c r="D454" s="22" t="s">
        <v>142</v>
      </c>
      <c r="E454" s="33">
        <v>21</v>
      </c>
      <c r="F454" s="42">
        <v>0.36666666666666697</v>
      </c>
      <c r="G454" s="37">
        <f>IFERROR(IF(DJornada[[#This Row],[Dias Úteis]]="","",DJornada[[#This Row],[Dias Úteis]]*DJornada[[#This Row],[Carga Horária]]*24),"")</f>
        <v>184.80000000000015</v>
      </c>
      <c r="H454" s="33" t="s">
        <v>18</v>
      </c>
      <c r="I454" s="33" t="s">
        <v>106</v>
      </c>
      <c r="J454" s="33" t="s">
        <v>111</v>
      </c>
      <c r="K454" s="33" t="s">
        <v>9</v>
      </c>
      <c r="L454" s="33" t="s">
        <v>76</v>
      </c>
      <c r="M454" s="33" t="s">
        <v>1</v>
      </c>
      <c r="N454" s="77">
        <v>9319.64</v>
      </c>
      <c r="O454" s="78">
        <f>IF(DJornada[[#This Row],[Salário]]="","",DJornada[[#This Row],[Salário]]/DJornada[[#This Row],[Horas Prevista no Mês]])</f>
        <v>50.430952380952334</v>
      </c>
      <c r="P454" s="37" t="str">
        <f>IF(DJornada[[#This Row],[Data Prevista]]="","",TEXT(DJornada[[#This Row],[Data Prevista]],"mm/aaaa"))</f>
        <v>12/2025</v>
      </c>
    </row>
    <row r="455" spans="2:16" x14ac:dyDescent="0.25">
      <c r="B455" s="33">
        <v>12</v>
      </c>
      <c r="C455" s="39" t="str">
        <f>IF(DJornada[[#This Row],[Matricula]]="","",VLOOKUP(DJornada[[#This Row],[Matricula]],Cadastros!$P:$Q,2,0))</f>
        <v>Funcionario 12</v>
      </c>
      <c r="D455" s="22" t="s">
        <v>142</v>
      </c>
      <c r="E455" s="33">
        <v>21</v>
      </c>
      <c r="F455" s="43">
        <v>0.36666666666666697</v>
      </c>
      <c r="G455" s="37">
        <f>IFERROR(IF(DJornada[[#This Row],[Dias Úteis]]="","",DJornada[[#This Row],[Dias Úteis]]*DJornada[[#This Row],[Carga Horária]]*24),"")</f>
        <v>184.80000000000015</v>
      </c>
      <c r="H455" s="33" t="s">
        <v>16</v>
      </c>
      <c r="I455" s="33" t="s">
        <v>99</v>
      </c>
      <c r="J455" s="33" t="s">
        <v>121</v>
      </c>
      <c r="K455" s="33" t="s">
        <v>9</v>
      </c>
      <c r="L455" s="33" t="s">
        <v>78</v>
      </c>
      <c r="M455" s="33" t="s">
        <v>0</v>
      </c>
      <c r="N455" s="77">
        <v>3716.51</v>
      </c>
      <c r="O455" s="78">
        <f>IF(DJornada[[#This Row],[Salário]]="","",DJornada[[#This Row],[Salário]]/DJornada[[#This Row],[Horas Prevista no Mês]])</f>
        <v>20.110984848484833</v>
      </c>
      <c r="P455" s="37" t="str">
        <f>IF(DJornada[[#This Row],[Data Prevista]]="","",TEXT(DJornada[[#This Row],[Data Prevista]],"mm/aaaa"))</f>
        <v>12/2025</v>
      </c>
    </row>
    <row r="456" spans="2:16" x14ac:dyDescent="0.25">
      <c r="B456" s="33">
        <v>13</v>
      </c>
      <c r="C456" s="39" t="str">
        <f>IF(DJornada[[#This Row],[Matricula]]="","",VLOOKUP(DJornada[[#This Row],[Matricula]],Cadastros!$P:$Q,2,0))</f>
        <v>Funcionario 13</v>
      </c>
      <c r="D456" s="22" t="s">
        <v>142</v>
      </c>
      <c r="E456" s="33">
        <v>21</v>
      </c>
      <c r="F456" s="42">
        <v>0.36666666666666697</v>
      </c>
      <c r="G456" s="37">
        <f>IFERROR(IF(DJornada[[#This Row],[Dias Úteis]]="","",DJornada[[#This Row],[Dias Úteis]]*DJornada[[#This Row],[Carga Horária]]*24),"")</f>
        <v>184.80000000000015</v>
      </c>
      <c r="H456" s="33" t="s">
        <v>18</v>
      </c>
      <c r="I456" s="33" t="s">
        <v>98</v>
      </c>
      <c r="J456" s="33" t="s">
        <v>118</v>
      </c>
      <c r="K456" s="33" t="s">
        <v>10</v>
      </c>
      <c r="L456" s="33" t="s">
        <v>76</v>
      </c>
      <c r="M456" s="33" t="s">
        <v>143</v>
      </c>
      <c r="N456" s="77">
        <v>10024.89</v>
      </c>
      <c r="O456" s="78">
        <f>IF(DJornada[[#This Row],[Salário]]="","",DJornada[[#This Row],[Salário]]/DJornada[[#This Row],[Horas Prevista no Mês]])</f>
        <v>54.247240259740209</v>
      </c>
      <c r="P456" s="37" t="str">
        <f>IF(DJornada[[#This Row],[Data Prevista]]="","",TEXT(DJornada[[#This Row],[Data Prevista]],"mm/aaaa"))</f>
        <v>12/2025</v>
      </c>
    </row>
    <row r="457" spans="2:16" x14ac:dyDescent="0.25">
      <c r="B457" s="33">
        <v>14</v>
      </c>
      <c r="C457" s="39" t="str">
        <f>IF(DJornada[[#This Row],[Matricula]]="","",VLOOKUP(DJornada[[#This Row],[Matricula]],Cadastros!$P:$Q,2,0))</f>
        <v>Funcionario 14</v>
      </c>
      <c r="D457" s="22" t="s">
        <v>142</v>
      </c>
      <c r="E457" s="33">
        <v>21</v>
      </c>
      <c r="F457" s="43">
        <v>0.36666666666666697</v>
      </c>
      <c r="G457" s="37">
        <f>IFERROR(IF(DJornada[[#This Row],[Dias Úteis]]="","",DJornada[[#This Row],[Dias Úteis]]*DJornada[[#This Row],[Carga Horária]]*24),"")</f>
        <v>184.80000000000015</v>
      </c>
      <c r="H457" s="33" t="s">
        <v>18</v>
      </c>
      <c r="I457" s="33" t="s">
        <v>106</v>
      </c>
      <c r="J457" s="33" t="s">
        <v>119</v>
      </c>
      <c r="K457" s="33" t="s">
        <v>11</v>
      </c>
      <c r="L457" s="33" t="s">
        <v>77</v>
      </c>
      <c r="M457" s="33" t="s">
        <v>1</v>
      </c>
      <c r="N457" s="77">
        <v>11160.34</v>
      </c>
      <c r="O457" s="78">
        <f>IF(DJornada[[#This Row],[Salário]]="","",DJornada[[#This Row],[Salário]]/DJornada[[#This Row],[Horas Prevista no Mês]])</f>
        <v>60.391450216450167</v>
      </c>
      <c r="P457" s="37" t="str">
        <f>IF(DJornada[[#This Row],[Data Prevista]]="","",TEXT(DJornada[[#This Row],[Data Prevista]],"mm/aaaa"))</f>
        <v>12/2025</v>
      </c>
    </row>
    <row r="458" spans="2:16" x14ac:dyDescent="0.25">
      <c r="B458" s="33">
        <v>15</v>
      </c>
      <c r="C458" s="39" t="str">
        <f>IF(DJornada[[#This Row],[Matricula]]="","",VLOOKUP(DJornada[[#This Row],[Matricula]],Cadastros!$P:$Q,2,0))</f>
        <v>Funcionario 15</v>
      </c>
      <c r="D458" s="22" t="s">
        <v>142</v>
      </c>
      <c r="E458" s="33">
        <v>21</v>
      </c>
      <c r="F458" s="42">
        <v>0.36666666666666697</v>
      </c>
      <c r="G458" s="37">
        <f>IFERROR(IF(DJornada[[#This Row],[Dias Úteis]]="","",DJornada[[#This Row],[Dias Úteis]]*DJornada[[#This Row],[Carga Horária]]*24),"")</f>
        <v>184.80000000000015</v>
      </c>
      <c r="H458" s="33" t="s">
        <v>18</v>
      </c>
      <c r="I458" s="33" t="s">
        <v>102</v>
      </c>
      <c r="J458" s="33" t="s">
        <v>125</v>
      </c>
      <c r="K458" s="33" t="s">
        <v>10</v>
      </c>
      <c r="L458" s="33" t="s">
        <v>77</v>
      </c>
      <c r="M458" s="33" t="s">
        <v>1</v>
      </c>
      <c r="N458" s="77">
        <v>8977.9699999999993</v>
      </c>
      <c r="O458" s="78">
        <f>IF(DJornada[[#This Row],[Salário]]="","",DJornada[[#This Row],[Salário]]/DJornada[[#This Row],[Horas Prevista no Mês]])</f>
        <v>48.582088744588702</v>
      </c>
      <c r="P458" s="37" t="str">
        <f>IF(DJornada[[#This Row],[Data Prevista]]="","",TEXT(DJornada[[#This Row],[Data Prevista]],"mm/aaaa"))</f>
        <v>12/2025</v>
      </c>
    </row>
    <row r="459" spans="2:16" x14ac:dyDescent="0.25">
      <c r="B459" s="33">
        <v>16</v>
      </c>
      <c r="C459" s="39" t="str">
        <f>IF(DJornada[[#This Row],[Matricula]]="","",VLOOKUP(DJornada[[#This Row],[Matricula]],Cadastros!$P:$Q,2,0))</f>
        <v>Funcionario 16</v>
      </c>
      <c r="D459" s="22" t="s">
        <v>142</v>
      </c>
      <c r="E459" s="33">
        <v>21</v>
      </c>
      <c r="F459" s="43">
        <v>0.36666666666666697</v>
      </c>
      <c r="G459" s="37">
        <f>IFERROR(IF(DJornada[[#This Row],[Dias Úteis]]="","",DJornada[[#This Row],[Dias Úteis]]*DJornada[[#This Row],[Carga Horária]]*24),"")</f>
        <v>184.80000000000015</v>
      </c>
      <c r="H459" s="33" t="s">
        <v>18</v>
      </c>
      <c r="I459" s="33" t="s">
        <v>107</v>
      </c>
      <c r="J459" s="33" t="s">
        <v>114</v>
      </c>
      <c r="K459" s="33" t="s">
        <v>11</v>
      </c>
      <c r="L459" s="33" t="s">
        <v>77</v>
      </c>
      <c r="M459" s="33" t="s">
        <v>143</v>
      </c>
      <c r="N459" s="77">
        <v>10275.719999999999</v>
      </c>
      <c r="O459" s="78">
        <f>IF(DJornada[[#This Row],[Salário]]="","",DJornada[[#This Row],[Salário]]/DJornada[[#This Row],[Horas Prevista no Mês]])</f>
        <v>55.604545454545402</v>
      </c>
      <c r="P459" s="37" t="str">
        <f>IF(DJornada[[#This Row],[Data Prevista]]="","",TEXT(DJornada[[#This Row],[Data Prevista]],"mm/aaaa"))</f>
        <v>12/2025</v>
      </c>
    </row>
    <row r="460" spans="2:16" x14ac:dyDescent="0.25">
      <c r="B460" s="33">
        <v>17</v>
      </c>
      <c r="C460" s="39" t="str">
        <f>IF(DJornada[[#This Row],[Matricula]]="","",VLOOKUP(DJornada[[#This Row],[Matricula]],Cadastros!$P:$Q,2,0))</f>
        <v>Funcionario 17</v>
      </c>
      <c r="D460" s="22" t="s">
        <v>142</v>
      </c>
      <c r="E460" s="33">
        <v>21</v>
      </c>
      <c r="F460" s="42">
        <v>0.36666666666666697</v>
      </c>
      <c r="G460" s="37">
        <f>IFERROR(IF(DJornada[[#This Row],[Dias Úteis]]="","",DJornada[[#This Row],[Dias Úteis]]*DJornada[[#This Row],[Carga Horária]]*24),"")</f>
        <v>184.80000000000015</v>
      </c>
      <c r="H460" s="33" t="s">
        <v>18</v>
      </c>
      <c r="I460" s="33" t="s">
        <v>98</v>
      </c>
      <c r="J460" s="33" t="s">
        <v>130</v>
      </c>
      <c r="K460" s="33" t="s">
        <v>7</v>
      </c>
      <c r="L460" s="33" t="s">
        <v>77</v>
      </c>
      <c r="M460" s="33" t="s">
        <v>143</v>
      </c>
      <c r="N460" s="77">
        <v>9771.06</v>
      </c>
      <c r="O460" s="78">
        <f>IF(DJornada[[#This Row],[Salário]]="","",DJornada[[#This Row],[Salário]]/DJornada[[#This Row],[Horas Prevista no Mês]])</f>
        <v>52.873701298701249</v>
      </c>
      <c r="P460" s="37" t="str">
        <f>IF(DJornada[[#This Row],[Data Prevista]]="","",TEXT(DJornada[[#This Row],[Data Prevista]],"mm/aaaa"))</f>
        <v>12/2025</v>
      </c>
    </row>
    <row r="461" spans="2:16" x14ac:dyDescent="0.25">
      <c r="B461" s="33">
        <v>18</v>
      </c>
      <c r="C461" s="39" t="str">
        <f>IF(DJornada[[#This Row],[Matricula]]="","",VLOOKUP(DJornada[[#This Row],[Matricula]],Cadastros!$P:$Q,2,0))</f>
        <v>Funcionario 18</v>
      </c>
      <c r="D461" s="22" t="s">
        <v>142</v>
      </c>
      <c r="E461" s="33">
        <v>21</v>
      </c>
      <c r="F461" s="43">
        <v>0.36666666666666697</v>
      </c>
      <c r="G461" s="37">
        <f>IFERROR(IF(DJornada[[#This Row],[Dias Úteis]]="","",DJornada[[#This Row],[Dias Úteis]]*DJornada[[#This Row],[Carga Horária]]*24),"")</f>
        <v>184.80000000000015</v>
      </c>
      <c r="H461" s="33" t="s">
        <v>16</v>
      </c>
      <c r="I461" s="33" t="s">
        <v>108</v>
      </c>
      <c r="J461" s="33" t="s">
        <v>114</v>
      </c>
      <c r="K461" s="33" t="s">
        <v>7</v>
      </c>
      <c r="L461" s="33" t="s">
        <v>76</v>
      </c>
      <c r="M461" s="33" t="s">
        <v>143</v>
      </c>
      <c r="N461" s="77">
        <v>2784.58</v>
      </c>
      <c r="O461" s="78">
        <f>IF(DJornada[[#This Row],[Salário]]="","",DJornada[[#This Row],[Salário]]/DJornada[[#This Row],[Horas Prevista no Mês]])</f>
        <v>15.06807359307358</v>
      </c>
      <c r="P461" s="37" t="str">
        <f>IF(DJornada[[#This Row],[Data Prevista]]="","",TEXT(DJornada[[#This Row],[Data Prevista]],"mm/aaaa"))</f>
        <v>12/2025</v>
      </c>
    </row>
    <row r="462" spans="2:16" x14ac:dyDescent="0.25">
      <c r="B462" s="33">
        <v>19</v>
      </c>
      <c r="C462" s="39" t="str">
        <f>IF(DJornada[[#This Row],[Matricula]]="","",VLOOKUP(DJornada[[#This Row],[Matricula]],Cadastros!$P:$Q,2,0))</f>
        <v>Funcionario 19</v>
      </c>
      <c r="D462" s="22" t="s">
        <v>142</v>
      </c>
      <c r="E462" s="33">
        <v>21</v>
      </c>
      <c r="F462" s="42">
        <v>0.36666666666666697</v>
      </c>
      <c r="G462" s="37">
        <f>IFERROR(IF(DJornada[[#This Row],[Dias Úteis]]="","",DJornada[[#This Row],[Dias Úteis]]*DJornada[[#This Row],[Carga Horária]]*24),"")</f>
        <v>184.80000000000015</v>
      </c>
      <c r="H462" s="33" t="s">
        <v>16</v>
      </c>
      <c r="I462" s="33" t="s">
        <v>100</v>
      </c>
      <c r="J462" s="33" t="s">
        <v>111</v>
      </c>
      <c r="K462" s="33" t="s">
        <v>10</v>
      </c>
      <c r="L462" s="33" t="s">
        <v>77</v>
      </c>
      <c r="M462" s="33" t="s">
        <v>1</v>
      </c>
      <c r="N462" s="77">
        <v>2873.94</v>
      </c>
      <c r="O462" s="78">
        <f>IF(DJornada[[#This Row],[Salário]]="","",DJornada[[#This Row],[Salário]]/DJornada[[#This Row],[Horas Prevista no Mês]])</f>
        <v>15.551623376623365</v>
      </c>
      <c r="P462" s="37" t="str">
        <f>IF(DJornada[[#This Row],[Data Prevista]]="","",TEXT(DJornada[[#This Row],[Data Prevista]],"mm/aaaa"))</f>
        <v>12/2025</v>
      </c>
    </row>
    <row r="463" spans="2:16" x14ac:dyDescent="0.25">
      <c r="B463" s="33">
        <v>20</v>
      </c>
      <c r="C463" s="39" t="str">
        <f>IF(DJornada[[#This Row],[Matricula]]="","",VLOOKUP(DJornada[[#This Row],[Matricula]],Cadastros!$P:$Q,2,0))</f>
        <v>Funcionario 20</v>
      </c>
      <c r="D463" s="22" t="s">
        <v>142</v>
      </c>
      <c r="E463" s="33">
        <v>21</v>
      </c>
      <c r="F463" s="43">
        <v>0.36666666666666697</v>
      </c>
      <c r="G463" s="37">
        <f>IFERROR(IF(DJornada[[#This Row],[Dias Úteis]]="","",DJornada[[#This Row],[Dias Úteis]]*DJornada[[#This Row],[Carga Horária]]*24),"")</f>
        <v>184.80000000000015</v>
      </c>
      <c r="H463" s="33" t="s">
        <v>18</v>
      </c>
      <c r="I463" s="33" t="s">
        <v>109</v>
      </c>
      <c r="J463" s="33" t="s">
        <v>125</v>
      </c>
      <c r="K463" s="33" t="s">
        <v>7</v>
      </c>
      <c r="L463" s="33" t="s">
        <v>77</v>
      </c>
      <c r="M463" s="33" t="s">
        <v>143</v>
      </c>
      <c r="N463" s="77">
        <v>9043.52</v>
      </c>
      <c r="O463" s="78">
        <f>IF(DJornada[[#This Row],[Salário]]="","",DJornada[[#This Row],[Salário]]/DJornada[[#This Row],[Horas Prevista no Mês]])</f>
        <v>48.9367965367965</v>
      </c>
      <c r="P463" s="37" t="str">
        <f>IF(DJornada[[#This Row],[Data Prevista]]="","",TEXT(DJornada[[#This Row],[Data Prevista]],"mm/aaaa"))</f>
        <v>12/2025</v>
      </c>
    </row>
    <row r="464" spans="2:16" x14ac:dyDescent="0.25">
      <c r="B464" s="33">
        <v>21</v>
      </c>
      <c r="C464" s="39" t="str">
        <f>IF(DJornada[[#This Row],[Matricula]]="","",VLOOKUP(DJornada[[#This Row],[Matricula]],Cadastros!$P:$Q,2,0))</f>
        <v>Funcionario 21</v>
      </c>
      <c r="D464" s="22" t="s">
        <v>142</v>
      </c>
      <c r="E464" s="33">
        <v>21</v>
      </c>
      <c r="F464" s="42">
        <v>0.36666666666666697</v>
      </c>
      <c r="G464" s="37">
        <f>IFERROR(IF(DJornada[[#This Row],[Dias Úteis]]="","",DJornada[[#This Row],[Dias Úteis]]*DJornada[[#This Row],[Carga Horária]]*24),"")</f>
        <v>184.80000000000015</v>
      </c>
      <c r="H464" s="33" t="s">
        <v>17</v>
      </c>
      <c r="I464" s="33" t="s">
        <v>99</v>
      </c>
      <c r="J464" s="33" t="s">
        <v>118</v>
      </c>
      <c r="K464" s="33" t="s">
        <v>11</v>
      </c>
      <c r="L464" s="33" t="s">
        <v>78</v>
      </c>
      <c r="M464" s="33" t="s">
        <v>1</v>
      </c>
      <c r="N464" s="77">
        <v>2486.89</v>
      </c>
      <c r="O464" s="78">
        <f>IF(DJornada[[#This Row],[Salário]]="","",DJornada[[#This Row],[Salário]]/DJornada[[#This Row],[Horas Prevista no Mês]])</f>
        <v>13.457196969696957</v>
      </c>
      <c r="P464" s="37" t="str">
        <f>IF(DJornada[[#This Row],[Data Prevista]]="","",TEXT(DJornada[[#This Row],[Data Prevista]],"mm/aaaa"))</f>
        <v>12/2025</v>
      </c>
    </row>
    <row r="465" spans="2:16" x14ac:dyDescent="0.25">
      <c r="B465" s="33">
        <v>22</v>
      </c>
      <c r="C465" s="39" t="str">
        <f>IF(DJornada[[#This Row],[Matricula]]="","",VLOOKUP(DJornada[[#This Row],[Matricula]],Cadastros!$P:$Q,2,0))</f>
        <v>Funcionario 22</v>
      </c>
      <c r="D465" s="22" t="s">
        <v>142</v>
      </c>
      <c r="E465" s="33">
        <v>21</v>
      </c>
      <c r="F465" s="43">
        <v>0.36666666666666697</v>
      </c>
      <c r="G465" s="37">
        <f>IFERROR(IF(DJornada[[#This Row],[Dias Úteis]]="","",DJornada[[#This Row],[Dias Úteis]]*DJornada[[#This Row],[Carga Horária]]*24),"")</f>
        <v>184.80000000000015</v>
      </c>
      <c r="H465" s="33" t="s">
        <v>16</v>
      </c>
      <c r="I465" s="33" t="s">
        <v>109</v>
      </c>
      <c r="J465" s="33" t="s">
        <v>115</v>
      </c>
      <c r="K465" s="33" t="s">
        <v>7</v>
      </c>
      <c r="L465" s="33" t="s">
        <v>77</v>
      </c>
      <c r="M465" s="33" t="s">
        <v>143</v>
      </c>
      <c r="N465" s="77">
        <v>5949.74</v>
      </c>
      <c r="O465" s="78">
        <f>IF(DJornada[[#This Row],[Salário]]="","",DJornada[[#This Row],[Salário]]/DJornada[[#This Row],[Horas Prevista no Mês]])</f>
        <v>32.195562770562745</v>
      </c>
      <c r="P465" s="37" t="str">
        <f>IF(DJornada[[#This Row],[Data Prevista]]="","",TEXT(DJornada[[#This Row],[Data Prevista]],"mm/aaaa"))</f>
        <v>12/2025</v>
      </c>
    </row>
    <row r="466" spans="2:16" x14ac:dyDescent="0.25">
      <c r="B466" s="33">
        <v>23</v>
      </c>
      <c r="C466" s="39" t="str">
        <f>IF(DJornada[[#This Row],[Matricula]]="","",VLOOKUP(DJornada[[#This Row],[Matricula]],Cadastros!$P:$Q,2,0))</f>
        <v>Funcionario 23</v>
      </c>
      <c r="D466" s="22" t="s">
        <v>142</v>
      </c>
      <c r="E466" s="33">
        <v>21</v>
      </c>
      <c r="F466" s="42">
        <v>0.36666666666666697</v>
      </c>
      <c r="G466" s="37">
        <f>IFERROR(IF(DJornada[[#This Row],[Dias Úteis]]="","",DJornada[[#This Row],[Dias Úteis]]*DJornada[[#This Row],[Carga Horária]]*24),"")</f>
        <v>184.80000000000015</v>
      </c>
      <c r="H466" s="33" t="s">
        <v>17</v>
      </c>
      <c r="I466" s="33" t="s">
        <v>104</v>
      </c>
      <c r="J466" s="33" t="s">
        <v>115</v>
      </c>
      <c r="K466" s="33" t="s">
        <v>8</v>
      </c>
      <c r="L466" s="33" t="s">
        <v>77</v>
      </c>
      <c r="M466" s="33" t="s">
        <v>1</v>
      </c>
      <c r="N466" s="77">
        <v>11514.62</v>
      </c>
      <c r="O466" s="78">
        <f>IF(DJornada[[#This Row],[Salário]]="","",DJornada[[#This Row],[Salário]]/DJornada[[#This Row],[Horas Prevista no Mês]])</f>
        <v>62.308549783549736</v>
      </c>
      <c r="P466" s="37" t="str">
        <f>IF(DJornada[[#This Row],[Data Prevista]]="","",TEXT(DJornada[[#This Row],[Data Prevista]],"mm/aaaa"))</f>
        <v>12/2025</v>
      </c>
    </row>
    <row r="467" spans="2:16" x14ac:dyDescent="0.25">
      <c r="B467" s="33">
        <v>24</v>
      </c>
      <c r="C467" s="39" t="str">
        <f>IF(DJornada[[#This Row],[Matricula]]="","",VLOOKUP(DJornada[[#This Row],[Matricula]],Cadastros!$P:$Q,2,0))</f>
        <v>Funcionario 24</v>
      </c>
      <c r="D467" s="22" t="s">
        <v>142</v>
      </c>
      <c r="E467" s="33">
        <v>21</v>
      </c>
      <c r="F467" s="43">
        <v>0.36666666666666697</v>
      </c>
      <c r="G467" s="37">
        <f>IFERROR(IF(DJornada[[#This Row],[Dias Úteis]]="","",DJornada[[#This Row],[Dias Úteis]]*DJornada[[#This Row],[Carga Horária]]*24),"")</f>
        <v>184.80000000000015</v>
      </c>
      <c r="H467" s="33" t="s">
        <v>16</v>
      </c>
      <c r="I467" s="33" t="s">
        <v>100</v>
      </c>
      <c r="J467" s="33" t="s">
        <v>113</v>
      </c>
      <c r="K467" s="33" t="s">
        <v>11</v>
      </c>
      <c r="L467" s="33" t="s">
        <v>77</v>
      </c>
      <c r="M467" s="33" t="s">
        <v>1</v>
      </c>
      <c r="N467" s="77">
        <v>4244.13</v>
      </c>
      <c r="O467" s="78">
        <f>IF(DJornada[[#This Row],[Salário]]="","",DJornada[[#This Row],[Salário]]/DJornada[[#This Row],[Horas Prevista no Mês]])</f>
        <v>22.966071428571411</v>
      </c>
      <c r="P467" s="37" t="str">
        <f>IF(DJornada[[#This Row],[Data Prevista]]="","",TEXT(DJornada[[#This Row],[Data Prevista]],"mm/aaaa"))</f>
        <v>12/2025</v>
      </c>
    </row>
    <row r="468" spans="2:16" x14ac:dyDescent="0.25">
      <c r="B468" s="33">
        <v>25</v>
      </c>
      <c r="C468" s="39" t="str">
        <f>IF(DJornada[[#This Row],[Matricula]]="","",VLOOKUP(DJornada[[#This Row],[Matricula]],Cadastros!$P:$Q,2,0))</f>
        <v>Funcionario 25</v>
      </c>
      <c r="D468" s="22" t="s">
        <v>142</v>
      </c>
      <c r="E468" s="33">
        <v>21</v>
      </c>
      <c r="F468" s="42">
        <v>0.36666666666666697</v>
      </c>
      <c r="G468" s="37">
        <f>IFERROR(IF(DJornada[[#This Row],[Dias Úteis]]="","",DJornada[[#This Row],[Dias Úteis]]*DJornada[[#This Row],[Carga Horária]]*24),"")</f>
        <v>184.80000000000015</v>
      </c>
      <c r="H468" s="33" t="s">
        <v>16</v>
      </c>
      <c r="I468" s="33" t="s">
        <v>104</v>
      </c>
      <c r="J468" s="33" t="s">
        <v>125</v>
      </c>
      <c r="K468" s="33" t="s">
        <v>8</v>
      </c>
      <c r="L468" s="33" t="s">
        <v>76</v>
      </c>
      <c r="M468" s="33" t="s">
        <v>0</v>
      </c>
      <c r="N468" s="77">
        <v>8139.26</v>
      </c>
      <c r="O468" s="78">
        <f>IF(DJornada[[#This Row],[Salário]]="","",DJornada[[#This Row],[Salário]]/DJornada[[#This Row],[Horas Prevista no Mês]])</f>
        <v>44.043614718614684</v>
      </c>
      <c r="P468" s="37" t="str">
        <f>IF(DJornada[[#This Row],[Data Prevista]]="","",TEXT(DJornada[[#This Row],[Data Prevista]],"mm/aaaa"))</f>
        <v>12/2025</v>
      </c>
    </row>
    <row r="469" spans="2:16" x14ac:dyDescent="0.25">
      <c r="B469" s="33">
        <v>26</v>
      </c>
      <c r="C469" s="39" t="str">
        <f>IF(DJornada[[#This Row],[Matricula]]="","",VLOOKUP(DJornada[[#This Row],[Matricula]],Cadastros!$P:$Q,2,0))</f>
        <v>Funcionario 26</v>
      </c>
      <c r="D469" s="22" t="s">
        <v>142</v>
      </c>
      <c r="E469" s="33">
        <v>21</v>
      </c>
      <c r="F469" s="43">
        <v>0.36666666666666697</v>
      </c>
      <c r="G469" s="37">
        <f>IFERROR(IF(DJornada[[#This Row],[Dias Úteis]]="","",DJornada[[#This Row],[Dias Úteis]]*DJornada[[#This Row],[Carga Horária]]*24),"")</f>
        <v>184.80000000000015</v>
      </c>
      <c r="H469" s="33" t="s">
        <v>18</v>
      </c>
      <c r="I469" s="33" t="s">
        <v>103</v>
      </c>
      <c r="J469" s="33" t="s">
        <v>119</v>
      </c>
      <c r="K469" s="33" t="s">
        <v>10</v>
      </c>
      <c r="L469" s="33" t="s">
        <v>76</v>
      </c>
      <c r="M469" s="33" t="s">
        <v>143</v>
      </c>
      <c r="N469" s="77">
        <v>2885.49</v>
      </c>
      <c r="O469" s="78">
        <f>IF(DJornada[[#This Row],[Salário]]="","",DJornada[[#This Row],[Salário]]/DJornada[[#This Row],[Horas Prevista no Mês]])</f>
        <v>15.614123376623363</v>
      </c>
      <c r="P469" s="37" t="str">
        <f>IF(DJornada[[#This Row],[Data Prevista]]="","",TEXT(DJornada[[#This Row],[Data Prevista]],"mm/aaaa"))</f>
        <v>12/2025</v>
      </c>
    </row>
    <row r="470" spans="2:16" x14ac:dyDescent="0.25">
      <c r="B470" s="33">
        <v>27</v>
      </c>
      <c r="C470" s="39" t="str">
        <f>IF(DJornada[[#This Row],[Matricula]]="","",VLOOKUP(DJornada[[#This Row],[Matricula]],Cadastros!$P:$Q,2,0))</f>
        <v>Funcionario 27</v>
      </c>
      <c r="D470" s="22" t="s">
        <v>142</v>
      </c>
      <c r="E470" s="33">
        <v>21</v>
      </c>
      <c r="F470" s="42">
        <v>0.36666666666666697</v>
      </c>
      <c r="G470" s="37">
        <f>IFERROR(IF(DJornada[[#This Row],[Dias Úteis]]="","",DJornada[[#This Row],[Dias Úteis]]*DJornada[[#This Row],[Carga Horária]]*24),"")</f>
        <v>184.80000000000015</v>
      </c>
      <c r="H470" s="33" t="s">
        <v>17</v>
      </c>
      <c r="I470" s="33" t="s">
        <v>103</v>
      </c>
      <c r="J470" s="33" t="s">
        <v>120</v>
      </c>
      <c r="K470" s="33" t="s">
        <v>10</v>
      </c>
      <c r="L470" s="33" t="s">
        <v>76</v>
      </c>
      <c r="M470" s="33" t="s">
        <v>143</v>
      </c>
      <c r="N470" s="77">
        <v>5431.3</v>
      </c>
      <c r="O470" s="78">
        <f>IF(DJornada[[#This Row],[Salário]]="","",DJornada[[#This Row],[Salário]]/DJornada[[#This Row],[Horas Prevista no Mês]])</f>
        <v>29.390151515151491</v>
      </c>
      <c r="P470" s="37" t="str">
        <f>IF(DJornada[[#This Row],[Data Prevista]]="","",TEXT(DJornada[[#This Row],[Data Prevista]],"mm/aaaa"))</f>
        <v>12/2025</v>
      </c>
    </row>
    <row r="471" spans="2:16" x14ac:dyDescent="0.25">
      <c r="B471" s="33">
        <v>28</v>
      </c>
      <c r="C471" s="39" t="str">
        <f>IF(DJornada[[#This Row],[Matricula]]="","",VLOOKUP(DJornada[[#This Row],[Matricula]],Cadastros!$P:$Q,2,0))</f>
        <v>Funcionario 28</v>
      </c>
      <c r="D471" s="22" t="s">
        <v>142</v>
      </c>
      <c r="E471" s="33">
        <v>21</v>
      </c>
      <c r="F471" s="43">
        <v>0.36666666666666697</v>
      </c>
      <c r="G471" s="37">
        <f>IFERROR(IF(DJornada[[#This Row],[Dias Úteis]]="","",DJornada[[#This Row],[Dias Úteis]]*DJornada[[#This Row],[Carga Horária]]*24),"")</f>
        <v>184.80000000000015</v>
      </c>
      <c r="H471" s="33" t="s">
        <v>18</v>
      </c>
      <c r="I471" s="33" t="s">
        <v>105</v>
      </c>
      <c r="J471" s="33" t="s">
        <v>118</v>
      </c>
      <c r="K471" s="33" t="s">
        <v>8</v>
      </c>
      <c r="L471" s="33" t="s">
        <v>77</v>
      </c>
      <c r="M471" s="33" t="s">
        <v>1</v>
      </c>
      <c r="N471" s="77">
        <v>10541.08</v>
      </c>
      <c r="O471" s="78">
        <f>IF(DJornada[[#This Row],[Salário]]="","",DJornada[[#This Row],[Salário]]/DJornada[[#This Row],[Horas Prevista no Mês]])</f>
        <v>57.040476190476141</v>
      </c>
      <c r="P471" s="37" t="str">
        <f>IF(DJornada[[#This Row],[Data Prevista]]="","",TEXT(DJornada[[#This Row],[Data Prevista]],"mm/aaaa"))</f>
        <v>12/2025</v>
      </c>
    </row>
    <row r="472" spans="2:16" x14ac:dyDescent="0.25">
      <c r="B472" s="33">
        <v>29</v>
      </c>
      <c r="C472" s="39" t="str">
        <f>IF(DJornada[[#This Row],[Matricula]]="","",VLOOKUP(DJornada[[#This Row],[Matricula]],Cadastros!$P:$Q,2,0))</f>
        <v>Funcionario 29</v>
      </c>
      <c r="D472" s="22" t="s">
        <v>142</v>
      </c>
      <c r="E472" s="33">
        <v>21</v>
      </c>
      <c r="F472" s="42">
        <v>0.36666666666666697</v>
      </c>
      <c r="G472" s="37">
        <f>IFERROR(IF(DJornada[[#This Row],[Dias Úteis]]="","",DJornada[[#This Row],[Dias Úteis]]*DJornada[[#This Row],[Carga Horária]]*24),"")</f>
        <v>184.80000000000015</v>
      </c>
      <c r="H472" s="33" t="s">
        <v>16</v>
      </c>
      <c r="I472" s="33" t="s">
        <v>101</v>
      </c>
      <c r="J472" s="33" t="s">
        <v>111</v>
      </c>
      <c r="K472" s="33" t="s">
        <v>9</v>
      </c>
      <c r="L472" s="33" t="s">
        <v>77</v>
      </c>
      <c r="M472" s="33" t="s">
        <v>143</v>
      </c>
      <c r="N472" s="77">
        <v>9184.59</v>
      </c>
      <c r="O472" s="78">
        <f>IF(DJornada[[#This Row],[Salário]]="","",DJornada[[#This Row],[Salário]]/DJornada[[#This Row],[Horas Prevista no Mês]])</f>
        <v>49.700162337662299</v>
      </c>
      <c r="P472" s="37" t="str">
        <f>IF(DJornada[[#This Row],[Data Prevista]]="","",TEXT(DJornada[[#This Row],[Data Prevista]],"mm/aaaa"))</f>
        <v>12/2025</v>
      </c>
    </row>
    <row r="473" spans="2:16" x14ac:dyDescent="0.25">
      <c r="B473" s="33">
        <v>30</v>
      </c>
      <c r="C473" s="39" t="str">
        <f>IF(DJornada[[#This Row],[Matricula]]="","",VLOOKUP(DJornada[[#This Row],[Matricula]],Cadastros!$P:$Q,2,0))</f>
        <v>Funcionario 30</v>
      </c>
      <c r="D473" s="22" t="s">
        <v>142</v>
      </c>
      <c r="E473" s="33">
        <v>21</v>
      </c>
      <c r="F473" s="43">
        <v>0.36666666666666697</v>
      </c>
      <c r="G473" s="37">
        <f>IFERROR(IF(DJornada[[#This Row],[Dias Úteis]]="","",DJornada[[#This Row],[Dias Úteis]]*DJornada[[#This Row],[Carga Horária]]*24),"")</f>
        <v>184.80000000000015</v>
      </c>
      <c r="H473" s="33" t="s">
        <v>18</v>
      </c>
      <c r="I473" s="33" t="s">
        <v>97</v>
      </c>
      <c r="J473" s="33" t="s">
        <v>112</v>
      </c>
      <c r="K473" s="33" t="s">
        <v>7</v>
      </c>
      <c r="L473" s="33" t="s">
        <v>78</v>
      </c>
      <c r="M473" s="33" t="s">
        <v>0</v>
      </c>
      <c r="N473" s="77">
        <v>3312.68</v>
      </c>
      <c r="O473" s="78">
        <f>IF(DJornada[[#This Row],[Salário]]="","",DJornada[[#This Row],[Salário]]/DJornada[[#This Row],[Horas Prevista no Mês]])</f>
        <v>17.925757575757562</v>
      </c>
      <c r="P473" s="37" t="str">
        <f>IF(DJornada[[#This Row],[Data Prevista]]="","",TEXT(DJornada[[#This Row],[Data Prevista]],"mm/aaaa"))</f>
        <v>12/2025</v>
      </c>
    </row>
    <row r="474" spans="2:16" x14ac:dyDescent="0.25">
      <c r="B474" s="33">
        <v>31</v>
      </c>
      <c r="C474" s="39" t="str">
        <f>IF(DJornada[[#This Row],[Matricula]]="","",VLOOKUP(DJornada[[#This Row],[Matricula]],Cadastros!$P:$Q,2,0))</f>
        <v>Funcionario 31</v>
      </c>
      <c r="D474" s="22" t="s">
        <v>142</v>
      </c>
      <c r="E474" s="33">
        <v>21</v>
      </c>
      <c r="F474" s="42">
        <v>0.36666666666666697</v>
      </c>
      <c r="G474" s="37">
        <f>IFERROR(IF(DJornada[[#This Row],[Dias Úteis]]="","",DJornada[[#This Row],[Dias Úteis]]*DJornada[[#This Row],[Carga Horária]]*24),"")</f>
        <v>184.80000000000015</v>
      </c>
      <c r="H474" s="33" t="s">
        <v>18</v>
      </c>
      <c r="I474" s="33" t="s">
        <v>106</v>
      </c>
      <c r="J474" s="33" t="s">
        <v>118</v>
      </c>
      <c r="K474" s="33" t="s">
        <v>11</v>
      </c>
      <c r="L474" s="33" t="s">
        <v>78</v>
      </c>
      <c r="M474" s="33" t="s">
        <v>0</v>
      </c>
      <c r="N474" s="77">
        <v>10614.07</v>
      </c>
      <c r="O474" s="78">
        <f>IF(DJornada[[#This Row],[Salário]]="","",DJornada[[#This Row],[Salário]]/DJornada[[#This Row],[Horas Prevista no Mês]])</f>
        <v>57.435443722943674</v>
      </c>
      <c r="P474" s="37" t="str">
        <f>IF(DJornada[[#This Row],[Data Prevista]]="","",TEXT(DJornada[[#This Row],[Data Prevista]],"mm/aaaa"))</f>
        <v>12/2025</v>
      </c>
    </row>
    <row r="475" spans="2:16" x14ac:dyDescent="0.25">
      <c r="B475" s="33">
        <v>32</v>
      </c>
      <c r="C475" s="39" t="str">
        <f>IF(DJornada[[#This Row],[Matricula]]="","",VLOOKUP(DJornada[[#This Row],[Matricula]],Cadastros!$P:$Q,2,0))</f>
        <v>Funcionario 32</v>
      </c>
      <c r="D475" s="22" t="s">
        <v>142</v>
      </c>
      <c r="E475" s="33">
        <v>21</v>
      </c>
      <c r="F475" s="43">
        <v>0.36666666666666697</v>
      </c>
      <c r="G475" s="37">
        <f>IFERROR(IF(DJornada[[#This Row],[Dias Úteis]]="","",DJornada[[#This Row],[Dias Úteis]]*DJornada[[#This Row],[Carga Horária]]*24),"")</f>
        <v>184.80000000000015</v>
      </c>
      <c r="H475" s="33" t="s">
        <v>17</v>
      </c>
      <c r="I475" s="33" t="s">
        <v>96</v>
      </c>
      <c r="J475" s="33" t="s">
        <v>112</v>
      </c>
      <c r="K475" s="33" t="s">
        <v>11</v>
      </c>
      <c r="L475" s="33" t="s">
        <v>76</v>
      </c>
      <c r="M475" s="33" t="s">
        <v>0</v>
      </c>
      <c r="N475" s="77">
        <v>11328.45</v>
      </c>
      <c r="O475" s="78">
        <f>IF(DJornada[[#This Row],[Salário]]="","",DJornada[[#This Row],[Salário]]/DJornada[[#This Row],[Horas Prevista no Mês]])</f>
        <v>61.301136363636317</v>
      </c>
      <c r="P475" s="37" t="str">
        <f>IF(DJornada[[#This Row],[Data Prevista]]="","",TEXT(DJornada[[#This Row],[Data Prevista]],"mm/aaaa"))</f>
        <v>12/2025</v>
      </c>
    </row>
    <row r="476" spans="2:16" x14ac:dyDescent="0.25">
      <c r="B476" s="33">
        <v>33</v>
      </c>
      <c r="C476" s="39" t="str">
        <f>IF(DJornada[[#This Row],[Matricula]]="","",VLOOKUP(DJornada[[#This Row],[Matricula]],Cadastros!$P:$Q,2,0))</f>
        <v>Funcionario 33</v>
      </c>
      <c r="D476" s="22" t="s">
        <v>142</v>
      </c>
      <c r="E476" s="33">
        <v>21</v>
      </c>
      <c r="F476" s="42">
        <v>0.36666666666666697</v>
      </c>
      <c r="G476" s="37">
        <f>IFERROR(IF(DJornada[[#This Row],[Dias Úteis]]="","",DJornada[[#This Row],[Dias Úteis]]*DJornada[[#This Row],[Carga Horária]]*24),"")</f>
        <v>184.80000000000015</v>
      </c>
      <c r="H476" s="33" t="s">
        <v>18</v>
      </c>
      <c r="I476" s="33" t="s">
        <v>102</v>
      </c>
      <c r="J476" s="33" t="s">
        <v>120</v>
      </c>
      <c r="K476" s="33" t="s">
        <v>11</v>
      </c>
      <c r="L476" s="33" t="s">
        <v>77</v>
      </c>
      <c r="M476" s="33" t="s">
        <v>143</v>
      </c>
      <c r="N476" s="77">
        <v>6235.28</v>
      </c>
      <c r="O476" s="78">
        <f>IF(DJornada[[#This Row],[Salário]]="","",DJornada[[#This Row],[Salário]]/DJornada[[#This Row],[Horas Prevista no Mês]])</f>
        <v>33.740692640692615</v>
      </c>
      <c r="P476" s="37" t="str">
        <f>IF(DJornada[[#This Row],[Data Prevista]]="","",TEXT(DJornada[[#This Row],[Data Prevista]],"mm/aaaa"))</f>
        <v>12/2025</v>
      </c>
    </row>
    <row r="477" spans="2:16" x14ac:dyDescent="0.25">
      <c r="B477" s="33">
        <v>34</v>
      </c>
      <c r="C477" s="39" t="str">
        <f>IF(DJornada[[#This Row],[Matricula]]="","",VLOOKUP(DJornada[[#This Row],[Matricula]],Cadastros!$P:$Q,2,0))</f>
        <v>Funcionario 34</v>
      </c>
      <c r="D477" s="22" t="s">
        <v>142</v>
      </c>
      <c r="E477" s="33">
        <v>21</v>
      </c>
      <c r="F477" s="43">
        <v>0.36666666666666697</v>
      </c>
      <c r="G477" s="37">
        <f>IFERROR(IF(DJornada[[#This Row],[Dias Úteis]]="","",DJornada[[#This Row],[Dias Úteis]]*DJornada[[#This Row],[Carga Horária]]*24),"")</f>
        <v>184.80000000000015</v>
      </c>
      <c r="H477" s="33" t="s">
        <v>18</v>
      </c>
      <c r="I477" s="33" t="s">
        <v>108</v>
      </c>
      <c r="J477" s="33" t="s">
        <v>127</v>
      </c>
      <c r="K477" s="33" t="s">
        <v>10</v>
      </c>
      <c r="L477" s="33" t="s">
        <v>76</v>
      </c>
      <c r="M477" s="33" t="s">
        <v>0</v>
      </c>
      <c r="N477" s="77">
        <v>4206.2</v>
      </c>
      <c r="O477" s="78">
        <f>IF(DJornada[[#This Row],[Salário]]="","",DJornada[[#This Row],[Salário]]/DJornada[[#This Row],[Horas Prevista no Mês]])</f>
        <v>22.760822510822489</v>
      </c>
      <c r="P477" s="37" t="str">
        <f>IF(DJornada[[#This Row],[Data Prevista]]="","",TEXT(DJornada[[#This Row],[Data Prevista]],"mm/aaaa"))</f>
        <v>12/2025</v>
      </c>
    </row>
    <row r="478" spans="2:16" x14ac:dyDescent="0.25">
      <c r="B478" s="33">
        <v>35</v>
      </c>
      <c r="C478" s="39" t="str">
        <f>IF(DJornada[[#This Row],[Matricula]]="","",VLOOKUP(DJornada[[#This Row],[Matricula]],Cadastros!$P:$Q,2,0))</f>
        <v>Funcionario 35</v>
      </c>
      <c r="D478" s="22" t="s">
        <v>142</v>
      </c>
      <c r="E478" s="33">
        <v>21</v>
      </c>
      <c r="F478" s="42">
        <v>0.36666666666666697</v>
      </c>
      <c r="G478" s="37">
        <f>IFERROR(IF(DJornada[[#This Row],[Dias Úteis]]="","",DJornada[[#This Row],[Dias Úteis]]*DJornada[[#This Row],[Carga Horária]]*24),"")</f>
        <v>184.80000000000015</v>
      </c>
      <c r="H478" s="33" t="s">
        <v>16</v>
      </c>
      <c r="I478" s="33" t="s">
        <v>97</v>
      </c>
      <c r="J478" s="33" t="s">
        <v>122</v>
      </c>
      <c r="K478" s="33" t="s">
        <v>10</v>
      </c>
      <c r="L478" s="33" t="s">
        <v>76</v>
      </c>
      <c r="M478" s="33" t="s">
        <v>1</v>
      </c>
      <c r="N478" s="77">
        <v>3809.17</v>
      </c>
      <c r="O478" s="78">
        <f>IF(DJornada[[#This Row],[Salário]]="","",DJornada[[#This Row],[Salário]]/DJornada[[#This Row],[Horas Prevista no Mês]])</f>
        <v>20.612391774891758</v>
      </c>
      <c r="P478" s="37" t="str">
        <f>IF(DJornada[[#This Row],[Data Prevista]]="","",TEXT(DJornada[[#This Row],[Data Prevista]],"mm/aaaa"))</f>
        <v>12/2025</v>
      </c>
    </row>
    <row r="479" spans="2:16" x14ac:dyDescent="0.25">
      <c r="B479" s="33">
        <v>36</v>
      </c>
      <c r="C479" s="39" t="str">
        <f>IF(DJornada[[#This Row],[Matricula]]="","",VLOOKUP(DJornada[[#This Row],[Matricula]],Cadastros!$P:$Q,2,0))</f>
        <v>Funcionario 36</v>
      </c>
      <c r="D479" s="22" t="s">
        <v>142</v>
      </c>
      <c r="E479" s="33">
        <v>21</v>
      </c>
      <c r="F479" s="43">
        <v>0.36666666666666697</v>
      </c>
      <c r="G479" s="37">
        <f>IFERROR(IF(DJornada[[#This Row],[Dias Úteis]]="","",DJornada[[#This Row],[Dias Úteis]]*DJornada[[#This Row],[Carga Horária]]*24),"")</f>
        <v>184.80000000000015</v>
      </c>
      <c r="H479" s="33" t="s">
        <v>16</v>
      </c>
      <c r="I479" s="33" t="s">
        <v>103</v>
      </c>
      <c r="J479" s="33" t="s">
        <v>127</v>
      </c>
      <c r="K479" s="33" t="s">
        <v>11</v>
      </c>
      <c r="L479" s="33" t="s">
        <v>76</v>
      </c>
      <c r="M479" s="33" t="s">
        <v>143</v>
      </c>
      <c r="N479" s="77">
        <v>10510.98</v>
      </c>
      <c r="O479" s="78">
        <f>IF(DJornada[[#This Row],[Salário]]="","",DJornada[[#This Row],[Salário]]/DJornada[[#This Row],[Horas Prevista no Mês]])</f>
        <v>56.877597402597353</v>
      </c>
      <c r="P479" s="37" t="str">
        <f>IF(DJornada[[#This Row],[Data Prevista]]="","",TEXT(DJornada[[#This Row],[Data Prevista]],"mm/aaaa"))</f>
        <v>12/2025</v>
      </c>
    </row>
    <row r="480" spans="2:16" x14ac:dyDescent="0.25">
      <c r="B480" s="33">
        <v>37</v>
      </c>
      <c r="C480" s="39" t="str">
        <f>IF(DJornada[[#This Row],[Matricula]]="","",VLOOKUP(DJornada[[#This Row],[Matricula]],Cadastros!$P:$Q,2,0))</f>
        <v>Funcionario 37</v>
      </c>
      <c r="D480" s="22" t="s">
        <v>142</v>
      </c>
      <c r="E480" s="33">
        <v>21</v>
      </c>
      <c r="F480" s="42">
        <v>0.36666666666666697</v>
      </c>
      <c r="G480" s="37">
        <f>IFERROR(IF(DJornada[[#This Row],[Dias Úteis]]="","",DJornada[[#This Row],[Dias Úteis]]*DJornada[[#This Row],[Carga Horária]]*24),"")</f>
        <v>184.80000000000015</v>
      </c>
      <c r="H480" s="33" t="s">
        <v>18</v>
      </c>
      <c r="I480" s="33" t="s">
        <v>97</v>
      </c>
      <c r="J480" s="33" t="s">
        <v>111</v>
      </c>
      <c r="K480" s="33" t="s">
        <v>7</v>
      </c>
      <c r="L480" s="33" t="s">
        <v>76</v>
      </c>
      <c r="M480" s="33" t="s">
        <v>143</v>
      </c>
      <c r="N480" s="77">
        <v>3622.68</v>
      </c>
      <c r="O480" s="78">
        <f>IF(DJornada[[#This Row],[Salário]]="","",DJornada[[#This Row],[Salário]]/DJornada[[#This Row],[Horas Prevista no Mês]])</f>
        <v>19.603246753246736</v>
      </c>
      <c r="P480" s="37" t="str">
        <f>IF(DJornada[[#This Row],[Data Prevista]]="","",TEXT(DJornada[[#This Row],[Data Prevista]],"mm/aaaa"))</f>
        <v>12/2025</v>
      </c>
    </row>
    <row r="481" spans="2:16" x14ac:dyDescent="0.25">
      <c r="B481" s="33">
        <v>38</v>
      </c>
      <c r="C481" s="39" t="str">
        <f>IF(DJornada[[#This Row],[Matricula]]="","",VLOOKUP(DJornada[[#This Row],[Matricula]],Cadastros!$P:$Q,2,0))</f>
        <v>Funcionario 38</v>
      </c>
      <c r="D481" s="22" t="s">
        <v>142</v>
      </c>
      <c r="E481" s="33">
        <v>21</v>
      </c>
      <c r="F481" s="43">
        <v>0.36666666666666697</v>
      </c>
      <c r="G481" s="37">
        <f>IFERROR(IF(DJornada[[#This Row],[Dias Úteis]]="","",DJornada[[#This Row],[Dias Úteis]]*DJornada[[#This Row],[Carga Horária]]*24),"")</f>
        <v>184.80000000000015</v>
      </c>
      <c r="H481" s="33" t="s">
        <v>17</v>
      </c>
      <c r="I481" s="33" t="s">
        <v>97</v>
      </c>
      <c r="J481" s="33" t="s">
        <v>121</v>
      </c>
      <c r="K481" s="33" t="s">
        <v>8</v>
      </c>
      <c r="L481" s="33" t="s">
        <v>76</v>
      </c>
      <c r="M481" s="33" t="s">
        <v>143</v>
      </c>
      <c r="N481" s="77">
        <v>4265.24</v>
      </c>
      <c r="O481" s="78">
        <f>IF(DJornada[[#This Row],[Salário]]="","",DJornada[[#This Row],[Salário]]/DJornada[[#This Row],[Horas Prevista no Mês]])</f>
        <v>23.080303030303011</v>
      </c>
      <c r="P481" s="37" t="str">
        <f>IF(DJornada[[#This Row],[Data Prevista]]="","",TEXT(DJornada[[#This Row],[Data Prevista]],"mm/aaaa"))</f>
        <v>12/2025</v>
      </c>
    </row>
    <row r="482" spans="2:16" x14ac:dyDescent="0.25">
      <c r="B482" s="33">
        <v>39</v>
      </c>
      <c r="C482" s="39" t="str">
        <f>IF(DJornada[[#This Row],[Matricula]]="","",VLOOKUP(DJornada[[#This Row],[Matricula]],Cadastros!$P:$Q,2,0))</f>
        <v>Funcionario 39</v>
      </c>
      <c r="D482" s="22" t="s">
        <v>142</v>
      </c>
      <c r="E482" s="33">
        <v>21</v>
      </c>
      <c r="F482" s="42">
        <v>0.36666666666666697</v>
      </c>
      <c r="G482" s="37">
        <f>IFERROR(IF(DJornada[[#This Row],[Dias Úteis]]="","",DJornada[[#This Row],[Dias Úteis]]*DJornada[[#This Row],[Carga Horária]]*24),"")</f>
        <v>184.80000000000015</v>
      </c>
      <c r="H482" s="33" t="s">
        <v>18</v>
      </c>
      <c r="I482" s="33" t="s">
        <v>109</v>
      </c>
      <c r="J482" s="33" t="s">
        <v>125</v>
      </c>
      <c r="K482" s="33" t="s">
        <v>7</v>
      </c>
      <c r="L482" s="33" t="s">
        <v>76</v>
      </c>
      <c r="M482" s="33" t="s">
        <v>143</v>
      </c>
      <c r="N482" s="77">
        <v>3609.17</v>
      </c>
      <c r="O482" s="78">
        <f>IF(DJornada[[#This Row],[Salário]]="","",DJornada[[#This Row],[Salário]]/DJornada[[#This Row],[Horas Prevista no Mês]])</f>
        <v>19.530140692640678</v>
      </c>
      <c r="P482" s="37" t="str">
        <f>IF(DJornada[[#This Row],[Data Prevista]]="","",TEXT(DJornada[[#This Row],[Data Prevista]],"mm/aaaa"))</f>
        <v>12/2025</v>
      </c>
    </row>
    <row r="483" spans="2:16" x14ac:dyDescent="0.25">
      <c r="B483" s="33">
        <v>40</v>
      </c>
      <c r="C483" s="39" t="str">
        <f>IF(DJornada[[#This Row],[Matricula]]="","",VLOOKUP(DJornada[[#This Row],[Matricula]],Cadastros!$P:$Q,2,0))</f>
        <v>Funcionario 40</v>
      </c>
      <c r="D483" s="22" t="s">
        <v>142</v>
      </c>
      <c r="E483" s="33">
        <v>21</v>
      </c>
      <c r="F483" s="43">
        <v>0.36666666666666697</v>
      </c>
      <c r="G483" s="37">
        <f>IFERROR(IF(DJornada[[#This Row],[Dias Úteis]]="","",DJornada[[#This Row],[Dias Úteis]]*DJornada[[#This Row],[Carga Horária]]*24),"")</f>
        <v>184.80000000000015</v>
      </c>
      <c r="H483" s="33" t="s">
        <v>18</v>
      </c>
      <c r="I483" s="33" t="s">
        <v>105</v>
      </c>
      <c r="J483" s="33" t="s">
        <v>119</v>
      </c>
      <c r="K483" s="33" t="s">
        <v>10</v>
      </c>
      <c r="L483" s="33" t="s">
        <v>77</v>
      </c>
      <c r="M483" s="33" t="s">
        <v>1</v>
      </c>
      <c r="N483" s="77">
        <v>3477.21</v>
      </c>
      <c r="O483" s="78">
        <f>IF(DJornada[[#This Row],[Salário]]="","",DJornada[[#This Row],[Salário]]/DJornada[[#This Row],[Horas Prevista no Mês]])</f>
        <v>18.816071428571412</v>
      </c>
      <c r="P483" s="92" t="str">
        <f>IF(DJornada[[#This Row],[Data Prevista]]="","",TEXT(DJornada[[#This Row],[Data Prevista]],"mm/aaaa"))</f>
        <v>12/2025</v>
      </c>
    </row>
  </sheetData>
  <pageMargins left="0.511811024" right="0.511811024" top="0.78740157499999996" bottom="0.78740157499999996" header="0.31496062000000002" footer="0.31496062000000002"/>
  <drawing r:id="rId1"/>
  <legacy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xr:uid="{E2A75B99-162A-4902-96D6-69BA258A6A62}">
          <x14:formula1>
            <xm:f>OFFSET(Cadastros!$B$3,1,,COUNTA(Cadastros!$B:$B)-1)</xm:f>
          </x14:formula1>
          <xm:sqref>H4:H483</xm:sqref>
        </x14:dataValidation>
        <x14:dataValidation type="list" allowBlank="1" showInputMessage="1" showErrorMessage="1" xr:uid="{CE235BB2-EE6B-486F-8D01-DC0D4F6C089C}">
          <x14:formula1>
            <xm:f>OFFSET(Cadastros!$F$3,1,,COUNTA(Cadastros!$F:$F)-1)</xm:f>
          </x14:formula1>
          <xm:sqref>I4:I483</xm:sqref>
        </x14:dataValidation>
        <x14:dataValidation type="list" allowBlank="1" showInputMessage="1" showErrorMessage="1" xr:uid="{24A8CFAA-0B01-4865-990C-8ECAC723D918}">
          <x14:formula1>
            <xm:f>OFFSET(Cadastros!$H$3,1,,COUNTA(Cadastros!$H:$H)-1)</xm:f>
          </x14:formula1>
          <xm:sqref>J4:J483</xm:sqref>
        </x14:dataValidation>
        <x14:dataValidation type="list" allowBlank="1" showInputMessage="1" showErrorMessage="1" xr:uid="{A2E024E8-7E3E-4C92-9FD6-767837F38DBE}">
          <x14:formula1>
            <xm:f>OFFSET(Cadastros!$D$3,1,,COUNTA(Cadastros!$D:$D)-1)</xm:f>
          </x14:formula1>
          <xm:sqref>K4:K483</xm:sqref>
        </x14:dataValidation>
        <x14:dataValidation type="list" allowBlank="1" showInputMessage="1" showErrorMessage="1" xr:uid="{C5A076A8-2E05-4262-A7FC-26FD799D0B70}">
          <x14:formula1>
            <xm:f>OFFSET(Cadastros!$L$3,1,,COUNTA(Cadastros!$L:$L)-1)</xm:f>
          </x14:formula1>
          <xm:sqref>L4:L483</xm:sqref>
        </x14:dataValidation>
        <x14:dataValidation type="list" allowBlank="1" showInputMessage="1" showErrorMessage="1" xr:uid="{93E88C84-CE3E-4926-8C21-77770C95333F}">
          <x14:formula1>
            <xm:f>OFFSET(Cadastros!$J$3,1,,COUNTA(Cadastros!$J:$J)-1)</xm:f>
          </x14:formula1>
          <xm:sqref>M4:M483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Planilha4">
    <outlinePr summaryBelow="0" summaryRight="0"/>
  </sheetPr>
  <dimension ref="A2:V574"/>
  <sheetViews>
    <sheetView showGridLines="0" zoomScale="90" zoomScaleNormal="90" workbookViewId="0">
      <pane ySplit="3" topLeftCell="A4" activePane="bottomLeft" state="frozen"/>
      <selection pane="bottomLeft" activeCell="V4" sqref="V4"/>
    </sheetView>
  </sheetViews>
  <sheetFormatPr defaultColWidth="12.6640625" defaultRowHeight="15.75" customHeight="1" x14ac:dyDescent="0.25"/>
  <cols>
    <col min="1" max="1" width="2" style="44" customWidth="1"/>
    <col min="2" max="2" width="12.77734375" style="44" customWidth="1"/>
    <col min="3" max="4" width="12.6640625" style="4"/>
    <col min="5" max="5" width="10.33203125" style="4" customWidth="1"/>
    <col min="6" max="6" width="46.88671875" style="4" bestFit="1" customWidth="1"/>
    <col min="7" max="7" width="16.88671875" style="4" bestFit="1" customWidth="1"/>
    <col min="8" max="8" width="20.6640625" style="4" customWidth="1"/>
    <col min="9" max="9" width="13" style="4" customWidth="1"/>
    <col min="10" max="11" width="12.33203125" style="4" customWidth="1"/>
    <col min="12" max="12" width="28.77734375" style="4" customWidth="1"/>
    <col min="13" max="13" width="36.77734375" style="4" customWidth="1"/>
    <col min="14" max="14" width="24.33203125" style="4" customWidth="1"/>
    <col min="15" max="15" width="18.88671875" style="4" bestFit="1" customWidth="1"/>
    <col min="16" max="16" width="13.5546875" style="4" bestFit="1" customWidth="1"/>
    <col min="17" max="17" width="10.6640625" style="4" customWidth="1"/>
    <col min="18" max="18" width="10.88671875" style="4" customWidth="1"/>
    <col min="19" max="19" width="12.6640625" style="4"/>
    <col min="20" max="20" width="13.33203125" style="4" bestFit="1" customWidth="1"/>
    <col min="21" max="21" width="14.44140625" style="4" customWidth="1"/>
    <col min="22" max="16384" width="12.6640625" style="4"/>
  </cols>
  <sheetData>
    <row r="2" spans="1:22" ht="24" customHeight="1" x14ac:dyDescent="0.25">
      <c r="G2" s="64"/>
      <c r="H2" s="65"/>
    </row>
    <row r="3" spans="1:22" s="8" customFormat="1" ht="37.200000000000003" customHeight="1" x14ac:dyDescent="0.25">
      <c r="A3" s="44"/>
      <c r="B3" s="32" t="s">
        <v>72</v>
      </c>
      <c r="C3" s="58" t="s">
        <v>84</v>
      </c>
      <c r="D3" s="58" t="s">
        <v>85</v>
      </c>
      <c r="E3" s="54" t="s">
        <v>22</v>
      </c>
      <c r="F3" s="54" t="s">
        <v>71</v>
      </c>
      <c r="G3" s="54" t="s">
        <v>86</v>
      </c>
      <c r="H3" s="53" t="s">
        <v>91</v>
      </c>
      <c r="I3" s="55" t="s">
        <v>92</v>
      </c>
      <c r="J3" s="56" t="s">
        <v>93</v>
      </c>
      <c r="K3" s="57" t="s">
        <v>144</v>
      </c>
      <c r="L3" s="57" t="s">
        <v>94</v>
      </c>
      <c r="M3" s="32" t="s">
        <v>15</v>
      </c>
      <c r="N3" s="32" t="s">
        <v>73</v>
      </c>
      <c r="O3" s="32" t="s">
        <v>63</v>
      </c>
      <c r="P3" s="32" t="s">
        <v>6</v>
      </c>
      <c r="Q3" s="32" t="s">
        <v>74</v>
      </c>
      <c r="R3" s="32" t="s">
        <v>64</v>
      </c>
      <c r="S3" s="57" t="s">
        <v>406</v>
      </c>
      <c r="T3" s="57" t="s">
        <v>75</v>
      </c>
      <c r="U3" s="57" t="s">
        <v>83</v>
      </c>
      <c r="V3" s="57" t="s">
        <v>407</v>
      </c>
    </row>
    <row r="4" spans="1:22" ht="14.4" x14ac:dyDescent="0.25">
      <c r="A4" s="23"/>
      <c r="B4" s="60">
        <v>1</v>
      </c>
      <c r="C4" s="59" t="s">
        <v>145</v>
      </c>
      <c r="D4" s="63" t="str">
        <f>IF(FOcorrencias[[#This Row],[Data da Ocorrência]]="","",TEXT(FOcorrencias[[#This Row],[Data da Ocorrência]],"dddd"))</f>
        <v>quinta-feira</v>
      </c>
      <c r="E4" s="6">
        <v>1</v>
      </c>
      <c r="F4" s="45" t="str">
        <f>IF(FOcorrencias[[#This Row],[Matricula]]="","",VLOOKUP(FOcorrencias[[#This Row],[Matricula]],Cadastros!$P:$Q,2,0))</f>
        <v>Funcionario 1</v>
      </c>
      <c r="G4" s="46" t="s">
        <v>88</v>
      </c>
      <c r="H4" s="18" t="s">
        <v>366</v>
      </c>
      <c r="I4" s="69" t="s">
        <v>367</v>
      </c>
      <c r="J4" s="70" t="s">
        <v>95</v>
      </c>
      <c r="K4" s="85" t="s">
        <v>368</v>
      </c>
      <c r="L4" s="88"/>
      <c r="M4" s="102" t="str" cm="1">
        <f t="array" ref="M4">INDEX('Jornada Prevista'!$H:$H,MATCH(1,('Jornada Prevista'!$B:$B=FOcorrencias[[#This Row],[Matricula]])*('Jornada Prevista'!$P:$P=FOcorrencias[[#This Row],[Mês/Ano]]),0))</f>
        <v>Empresa X</v>
      </c>
      <c r="N4" s="102" t="str" cm="1">
        <f t="array" ref="N4">INDEX('Jornada Prevista'!$I:$I,MATCH(1,('Jornada Prevista'!$B:$B=FOcorrencias[[#This Row],[Matricula]])*('Jornada Prevista'!$P:$P=FOcorrencias[[#This Row],[Mês/Ano]]),0))</f>
        <v>Qualidade</v>
      </c>
      <c r="O4" s="98" t="str" cm="1">
        <f t="array" ref="O4">INDEX('Jornada Prevista'!$J:$J,MATCH(1,('Jornada Prevista'!$B:$B=FOcorrencias[[#This Row],[Matricula]])*('Jornada Prevista'!$P:$P=FOcorrencias[[#This Row],[Mês/Ano]]),0))</f>
        <v>Especialista</v>
      </c>
      <c r="P4" s="94" t="str" cm="1">
        <f t="array" ref="P4">INDEX('Jornada Prevista'!$K:$K,MATCH(1,('Jornada Prevista'!$B:$B=FOcorrencias[[#This Row],[Matricula]])*('Jornada Prevista'!$P:$P=FOcorrencias[[#This Row],[Mês/Ano]]),0))</f>
        <v>Turno C</v>
      </c>
      <c r="Q4" s="98" t="str" cm="1">
        <f t="array" ref="Q4">INDEX('Jornada Prevista'!$L:$L,MATCH(1,('Jornada Prevista'!$B:$B=FOcorrencias[[#This Row],[Matricula]])*('Jornada Prevista'!$P:$P=FOcorrencias[[#This Row],[Mês/Ano]]),0))</f>
        <v>12x36</v>
      </c>
      <c r="R4" s="98" t="str" cm="1">
        <f t="array" ref="R4">INDEX('Jornada Prevista'!$M:$M,MATCH(1,('Jornada Prevista'!$B:$B=FOcorrencias[[#This Row],[Matricula]])*('Jornada Prevista'!$P:$P=FOcorrencias[[#This Row],[Mês/Ano]]),0))</f>
        <v>PJ</v>
      </c>
      <c r="S4" s="96">
        <f>SUMIFS('Jornada Prevista'!$G:$G,'Jornada Prevista'!$B:$B,FOcorrencias[[#This Row],[Matricula]],'Jornada Prevista'!$P:$P,FOcorrencias[[#This Row],[Mês/Ano]])</f>
        <v>184.80000000000015</v>
      </c>
      <c r="T4" s="104">
        <f>SUMIFS('Jornada Prevista'!$N:$N,'Jornada Prevista'!$B:$B,FOcorrencias[[#This Row],[Matricula]],'Jornada Prevista'!$P:$P,FOcorrencias[[#This Row],[Mês/Ano]])</f>
        <v>6808.49</v>
      </c>
      <c r="U4" s="100">
        <f>SUMIFS('Jornada Prevista'!$O:$O,'Jornada Prevista'!$B:$B,FOcorrencias[[#This Row],[Matricula]],'Jornada Prevista'!$P:$P,FOcorrencias[[#This Row],[Mês/Ano]])</f>
        <v>36.842478354978326</v>
      </c>
      <c r="V4" s="93" t="str">
        <f>IF(FOcorrencias[[#This Row],[Data da Ocorrência]]="","",TEXT(FOcorrencias[[#This Row],[Data da Ocorrência]],"mm/aaaa"))</f>
        <v>09/2025</v>
      </c>
    </row>
    <row r="5" spans="1:22" ht="13.2" x14ac:dyDescent="0.25">
      <c r="B5" s="61">
        <v>2</v>
      </c>
      <c r="C5" s="59" t="s">
        <v>146</v>
      </c>
      <c r="D5" s="63" t="str">
        <f>IF(FOcorrencias[[#This Row],[Data da Ocorrência]]="","",TEXT(FOcorrencias[[#This Row],[Data da Ocorrência]],"dddd"))</f>
        <v>sexta-feira</v>
      </c>
      <c r="E5" s="7">
        <v>1</v>
      </c>
      <c r="F5" s="47" t="str">
        <f>IF(FOcorrencias[[#This Row],[Matricula]]="","",VLOOKUP(FOcorrencias[[#This Row],[Matricula]],Cadastros!$P:$Q,2,0))</f>
        <v>Funcionario 1</v>
      </c>
      <c r="G5" s="48" t="s">
        <v>90</v>
      </c>
      <c r="H5" s="19" t="s">
        <v>369</v>
      </c>
      <c r="I5" s="71"/>
      <c r="J5" s="72" t="s">
        <v>95</v>
      </c>
      <c r="K5" s="86" t="s">
        <v>370</v>
      </c>
      <c r="L5" s="89"/>
      <c r="M5" s="101" t="str" cm="1">
        <f t="array" ref="M5">INDEX('Jornada Prevista'!$H:$H,MATCH(1,('Jornada Prevista'!$B:$B=FOcorrencias[[#This Row],[Matricula]])*('Jornada Prevista'!$P:$P=FOcorrencias[[#This Row],[Mês/Ano]]),0))</f>
        <v>Empresa X</v>
      </c>
      <c r="N5" s="101" t="str" cm="1">
        <f t="array" ref="N5">INDEX('Jornada Prevista'!$I:$I,MATCH(1,('Jornada Prevista'!$B:$B=FOcorrencias[[#This Row],[Matricula]])*('Jornada Prevista'!$P:$P=FOcorrencias[[#This Row],[Mês/Ano]]),0))</f>
        <v>Contabilidade</v>
      </c>
      <c r="O5" s="97" t="str" cm="1">
        <f t="array" ref="O5">INDEX('Jornada Prevista'!$J:$J,MATCH(1,('Jornada Prevista'!$B:$B=FOcorrencias[[#This Row],[Matricula]])*('Jornada Prevista'!$P:$P=FOcorrencias[[#This Row],[Mês/Ano]]),0))</f>
        <v>Assistente</v>
      </c>
      <c r="P5" s="94" t="str" cm="1">
        <f t="array" ref="P5">INDEX('Jornada Prevista'!$K:$K,MATCH(1,('Jornada Prevista'!$B:$B=FOcorrencias[[#This Row],[Matricula]])*('Jornada Prevista'!$P:$P=FOcorrencias[[#This Row],[Mês/Ano]]),0))</f>
        <v>Turno D</v>
      </c>
      <c r="Q5" s="97" t="str" cm="1">
        <f t="array" ref="Q5">INDEX('Jornada Prevista'!$L:$L,MATCH(1,('Jornada Prevista'!$B:$B=FOcorrencias[[#This Row],[Matricula]])*('Jornada Prevista'!$P:$P=FOcorrencias[[#This Row],[Mês/Ano]]),0))</f>
        <v>6x1</v>
      </c>
      <c r="R5" s="97" t="str" cm="1">
        <f t="array" ref="R5">INDEX('Jornada Prevista'!$M:$M,MATCH(1,('Jornada Prevista'!$B:$B=FOcorrencias[[#This Row],[Matricula]])*('Jornada Prevista'!$P:$P=FOcorrencias[[#This Row],[Mês/Ano]]),0))</f>
        <v>PJ</v>
      </c>
      <c r="S5" s="97">
        <f>SUMIFS('Jornada Prevista'!$G:$G,'Jornada Prevista'!$B:$B,FOcorrencias[[#This Row],[Matricula]],'Jornada Prevista'!$P:$P,FOcorrencias[[#This Row],[Mês/Ano]])</f>
        <v>184.80000000000015</v>
      </c>
      <c r="T5" s="105">
        <f>SUMIFS('Jornada Prevista'!$N:$N,'Jornada Prevista'!$B:$B,FOcorrencias[[#This Row],[Matricula]],'Jornada Prevista'!$P:$P,FOcorrencias[[#This Row],[Mês/Ano]])</f>
        <v>3105.23</v>
      </c>
      <c r="U5" s="101">
        <f>SUMIFS('Jornada Prevista'!$O:$O,'Jornada Prevista'!$B:$B,FOcorrencias[[#This Row],[Matricula]],'Jornada Prevista'!$P:$P,FOcorrencias[[#This Row],[Mês/Ano]])</f>
        <v>16.803192640692625</v>
      </c>
      <c r="V5" s="94" t="str">
        <f>IF(FOcorrencias[[#This Row],[Data da Ocorrência]]="","",TEXT(FOcorrencias[[#This Row],[Data da Ocorrência]],"mm/aaaa"))</f>
        <v>08/2025</v>
      </c>
    </row>
    <row r="6" spans="1:22" ht="14.4" x14ac:dyDescent="0.25">
      <c r="B6" s="61">
        <v>3</v>
      </c>
      <c r="C6" s="59" t="s">
        <v>147</v>
      </c>
      <c r="D6" s="63" t="str">
        <f>IF(FOcorrencias[[#This Row],[Data da Ocorrência]]="","",TEXT(FOcorrencias[[#This Row],[Data da Ocorrência]],"dddd"))</f>
        <v>sábado</v>
      </c>
      <c r="E6" s="6">
        <v>1</v>
      </c>
      <c r="F6" s="45" t="str">
        <f>IF(FOcorrencias[[#This Row],[Matricula]]="","",VLOOKUP(FOcorrencias[[#This Row],[Matricula]],Cadastros!$P:$Q,2,0))</f>
        <v>Funcionario 1</v>
      </c>
      <c r="G6" s="46" t="s">
        <v>89</v>
      </c>
      <c r="H6" s="18" t="s">
        <v>369</v>
      </c>
      <c r="I6" s="69"/>
      <c r="J6" s="70" t="s">
        <v>371</v>
      </c>
      <c r="K6" s="85" t="s">
        <v>372</v>
      </c>
      <c r="L6" s="88"/>
      <c r="M6" s="102" t="str" cm="1">
        <f t="array" ref="M6">INDEX('Jornada Prevista'!$H:$H,MATCH(1,('Jornada Prevista'!$B:$B=FOcorrencias[[#This Row],[Matricula]])*('Jornada Prevista'!$P:$P=FOcorrencias[[#This Row],[Mês/Ano]]),0))</f>
        <v>Empresa X</v>
      </c>
      <c r="N6" s="102" t="str" cm="1">
        <f t="array" ref="N6">INDEX('Jornada Prevista'!$I:$I,MATCH(1,('Jornada Prevista'!$B:$B=FOcorrencias[[#This Row],[Matricula]])*('Jornada Prevista'!$P:$P=FOcorrencias[[#This Row],[Mês/Ano]]),0))</f>
        <v>Qualidade</v>
      </c>
      <c r="O6" s="98" t="str" cm="1">
        <f t="array" ref="O6">INDEX('Jornada Prevista'!$J:$J,MATCH(1,('Jornada Prevista'!$B:$B=FOcorrencias[[#This Row],[Matricula]])*('Jornada Prevista'!$P:$P=FOcorrencias[[#This Row],[Mês/Ano]]),0))</f>
        <v>Especialista</v>
      </c>
      <c r="P6" s="94" t="str" cm="1">
        <f t="array" ref="P6">INDEX('Jornada Prevista'!$K:$K,MATCH(1,('Jornada Prevista'!$B:$B=FOcorrencias[[#This Row],[Matricula]])*('Jornada Prevista'!$P:$P=FOcorrencias[[#This Row],[Mês/Ano]]),0))</f>
        <v>Turno C</v>
      </c>
      <c r="Q6" s="98" t="str" cm="1">
        <f t="array" ref="Q6">INDEX('Jornada Prevista'!$L:$L,MATCH(1,('Jornada Prevista'!$B:$B=FOcorrencias[[#This Row],[Matricula]])*('Jornada Prevista'!$P:$P=FOcorrencias[[#This Row],[Mês/Ano]]),0))</f>
        <v>12x36</v>
      </c>
      <c r="R6" s="98" t="str" cm="1">
        <f t="array" ref="R6">INDEX('Jornada Prevista'!$M:$M,MATCH(1,('Jornada Prevista'!$B:$B=FOcorrencias[[#This Row],[Matricula]])*('Jornada Prevista'!$P:$P=FOcorrencias[[#This Row],[Mês/Ano]]),0))</f>
        <v>PJ</v>
      </c>
      <c r="S6" s="98">
        <f>SUMIFS('Jornada Prevista'!$G:$G,'Jornada Prevista'!$B:$B,FOcorrencias[[#This Row],[Matricula]],'Jornada Prevista'!$P:$P,FOcorrencias[[#This Row],[Mês/Ano]])</f>
        <v>184.80000000000015</v>
      </c>
      <c r="T6" s="106">
        <f>SUMIFS('Jornada Prevista'!$N:$N,'Jornada Prevista'!$B:$B,FOcorrencias[[#This Row],[Matricula]],'Jornada Prevista'!$P:$P,FOcorrencias[[#This Row],[Mês/Ano]])</f>
        <v>6808.49</v>
      </c>
      <c r="U6" s="102">
        <f>SUMIFS('Jornada Prevista'!$O:$O,'Jornada Prevista'!$B:$B,FOcorrencias[[#This Row],[Matricula]],'Jornada Prevista'!$P:$P,FOcorrencias[[#This Row],[Mês/Ano]])</f>
        <v>36.842478354978326</v>
      </c>
      <c r="V6" s="94" t="str">
        <f>IF(FOcorrencias[[#This Row],[Data da Ocorrência]]="","",TEXT(FOcorrencias[[#This Row],[Data da Ocorrência]],"mm/aaaa"))</f>
        <v>09/2025</v>
      </c>
    </row>
    <row r="7" spans="1:22" ht="14.4" x14ac:dyDescent="0.25">
      <c r="B7" s="61">
        <v>4</v>
      </c>
      <c r="C7" s="59" t="s">
        <v>148</v>
      </c>
      <c r="D7" s="63" t="str">
        <f>IF(FOcorrencias[[#This Row],[Data da Ocorrência]]="","",TEXT(FOcorrencias[[#This Row],[Data da Ocorrência]],"dddd"))</f>
        <v>segunda-feira</v>
      </c>
      <c r="E7" s="7">
        <v>1</v>
      </c>
      <c r="F7" s="45" t="str">
        <f>IF(FOcorrencias[[#This Row],[Matricula]]="","",VLOOKUP(FOcorrencias[[#This Row],[Matricula]],Cadastros!$P:$Q,2,0))</f>
        <v>Funcionario 1</v>
      </c>
      <c r="G7" s="46" t="s">
        <v>90</v>
      </c>
      <c r="H7" s="18" t="s">
        <v>373</v>
      </c>
      <c r="I7" s="69" t="s">
        <v>374</v>
      </c>
      <c r="J7" s="70" t="s">
        <v>95</v>
      </c>
      <c r="K7" s="85" t="s">
        <v>375</v>
      </c>
      <c r="L7" s="88"/>
      <c r="M7" s="102" t="str" cm="1">
        <f t="array" ref="M7">INDEX('Jornada Prevista'!$H:$H,MATCH(1,('Jornada Prevista'!$B:$B=FOcorrencias[[#This Row],[Matricula]])*('Jornada Prevista'!$P:$P=FOcorrencias[[#This Row],[Mês/Ano]]),0))</f>
        <v>Empresa Y</v>
      </c>
      <c r="N7" s="102" t="str" cm="1">
        <f t="array" ref="N7">INDEX('Jornada Prevista'!$I:$I,MATCH(1,('Jornada Prevista'!$B:$B=FOcorrencias[[#This Row],[Matricula]])*('Jornada Prevista'!$P:$P=FOcorrencias[[#This Row],[Mês/Ano]]),0))</f>
        <v>Contabilidade</v>
      </c>
      <c r="O7" s="98" t="str" cm="1">
        <f t="array" ref="O7">INDEX('Jornada Prevista'!$J:$J,MATCH(1,('Jornada Prevista'!$B:$B=FOcorrencias[[#This Row],[Matricula]])*('Jornada Prevista'!$P:$P=FOcorrencias[[#This Row],[Mês/Ano]]),0))</f>
        <v>Estagiário</v>
      </c>
      <c r="P7" s="94" t="str" cm="1">
        <f t="array" ref="P7">INDEX('Jornada Prevista'!$K:$K,MATCH(1,('Jornada Prevista'!$B:$B=FOcorrencias[[#This Row],[Matricula]])*('Jornada Prevista'!$P:$P=FOcorrencias[[#This Row],[Mês/Ano]]),0))</f>
        <v>Turno Folguista</v>
      </c>
      <c r="Q7" s="98" t="str" cm="1">
        <f t="array" ref="Q7">INDEX('Jornada Prevista'!$L:$L,MATCH(1,('Jornada Prevista'!$B:$B=FOcorrencias[[#This Row],[Matricula]])*('Jornada Prevista'!$P:$P=FOcorrencias[[#This Row],[Mês/Ano]]),0))</f>
        <v>6x1</v>
      </c>
      <c r="R7" s="98" t="str" cm="1">
        <f t="array" ref="R7">INDEX('Jornada Prevista'!$M:$M,MATCH(1,('Jornada Prevista'!$B:$B=FOcorrencias[[#This Row],[Matricula]])*('Jornada Prevista'!$P:$P=FOcorrencias[[#This Row],[Mês/Ano]]),0))</f>
        <v>Estágio</v>
      </c>
      <c r="S7" s="98">
        <f>SUMIFS('Jornada Prevista'!$G:$G,'Jornada Prevista'!$B:$B,FOcorrencias[[#This Row],[Matricula]],'Jornada Prevista'!$P:$P,FOcorrencias[[#This Row],[Mês/Ano]])</f>
        <v>184.80000000000015</v>
      </c>
      <c r="T7" s="106">
        <f>SUMIFS('Jornada Prevista'!$N:$N,'Jornada Prevista'!$B:$B,FOcorrencias[[#This Row],[Matricula]],'Jornada Prevista'!$P:$P,FOcorrencias[[#This Row],[Mês/Ano]])</f>
        <v>3772.37</v>
      </c>
      <c r="U7" s="102">
        <f>SUMIFS('Jornada Prevista'!$O:$O,'Jornada Prevista'!$B:$B,FOcorrencias[[#This Row],[Matricula]],'Jornada Prevista'!$P:$P,FOcorrencias[[#This Row],[Mês/Ano]])</f>
        <v>20.413257575757559</v>
      </c>
      <c r="V7" s="94" t="str">
        <f>IF(FOcorrencias[[#This Row],[Data da Ocorrência]]="","",TEXT(FOcorrencias[[#This Row],[Data da Ocorrência]],"mm/aaaa"))</f>
        <v>04/2025</v>
      </c>
    </row>
    <row r="8" spans="1:22" ht="14.4" x14ac:dyDescent="0.25">
      <c r="B8" s="61">
        <v>5</v>
      </c>
      <c r="C8" s="59" t="s">
        <v>149</v>
      </c>
      <c r="D8" s="63" t="str">
        <f>IF(FOcorrencias[[#This Row],[Data da Ocorrência]]="","",TEXT(FOcorrencias[[#This Row],[Data da Ocorrência]],"dddd"))</f>
        <v>segunda-feira</v>
      </c>
      <c r="E8" s="6">
        <v>1</v>
      </c>
      <c r="F8" s="45" t="str">
        <f>IF(FOcorrencias[[#This Row],[Matricula]]="","",VLOOKUP(FOcorrencias[[#This Row],[Matricula]],Cadastros!$P:$Q,2,0))</f>
        <v>Funcionario 1</v>
      </c>
      <c r="G8" s="46" t="s">
        <v>88</v>
      </c>
      <c r="H8" s="18" t="s">
        <v>376</v>
      </c>
      <c r="I8" s="69"/>
      <c r="J8" s="70" t="s">
        <v>95</v>
      </c>
      <c r="K8" s="85" t="s">
        <v>377</v>
      </c>
      <c r="L8" s="88"/>
      <c r="M8" s="102" t="str" cm="1">
        <f t="array" ref="M8">INDEX('Jornada Prevista'!$H:$H,MATCH(1,('Jornada Prevista'!$B:$B=FOcorrencias[[#This Row],[Matricula]])*('Jornada Prevista'!$P:$P=FOcorrencias[[#This Row],[Mês/Ano]]),0))</f>
        <v>Empresa X</v>
      </c>
      <c r="N8" s="102" t="str" cm="1">
        <f t="array" ref="N8">INDEX('Jornada Prevista'!$I:$I,MATCH(1,('Jornada Prevista'!$B:$B=FOcorrencias[[#This Row],[Matricula]])*('Jornada Prevista'!$P:$P=FOcorrencias[[#This Row],[Mês/Ano]]),0))</f>
        <v>Qualidade</v>
      </c>
      <c r="O8" s="98" t="str" cm="1">
        <f t="array" ref="O8">INDEX('Jornada Prevista'!$J:$J,MATCH(1,('Jornada Prevista'!$B:$B=FOcorrencias[[#This Row],[Matricula]])*('Jornada Prevista'!$P:$P=FOcorrencias[[#This Row],[Mês/Ano]]),0))</f>
        <v>Especialista</v>
      </c>
      <c r="P8" s="94" t="str" cm="1">
        <f t="array" ref="P8">INDEX('Jornada Prevista'!$K:$K,MATCH(1,('Jornada Prevista'!$B:$B=FOcorrencias[[#This Row],[Matricula]])*('Jornada Prevista'!$P:$P=FOcorrencias[[#This Row],[Mês/Ano]]),0))</f>
        <v>Turno C</v>
      </c>
      <c r="Q8" s="98" t="str" cm="1">
        <f t="array" ref="Q8">INDEX('Jornada Prevista'!$L:$L,MATCH(1,('Jornada Prevista'!$B:$B=FOcorrencias[[#This Row],[Matricula]])*('Jornada Prevista'!$P:$P=FOcorrencias[[#This Row],[Mês/Ano]]),0))</f>
        <v>12x36</v>
      </c>
      <c r="R8" s="98" t="str" cm="1">
        <f t="array" ref="R8">INDEX('Jornada Prevista'!$M:$M,MATCH(1,('Jornada Prevista'!$B:$B=FOcorrencias[[#This Row],[Matricula]])*('Jornada Prevista'!$P:$P=FOcorrencias[[#This Row],[Mês/Ano]]),0))</f>
        <v>PJ</v>
      </c>
      <c r="S8" s="98">
        <f>SUMIFS('Jornada Prevista'!$G:$G,'Jornada Prevista'!$B:$B,FOcorrencias[[#This Row],[Matricula]],'Jornada Prevista'!$P:$P,FOcorrencias[[#This Row],[Mês/Ano]])</f>
        <v>184.80000000000015</v>
      </c>
      <c r="T8" s="106">
        <f>SUMIFS('Jornada Prevista'!$N:$N,'Jornada Prevista'!$B:$B,FOcorrencias[[#This Row],[Matricula]],'Jornada Prevista'!$P:$P,FOcorrencias[[#This Row],[Mês/Ano]])</f>
        <v>6808.49</v>
      </c>
      <c r="U8" s="102">
        <f>SUMIFS('Jornada Prevista'!$O:$O,'Jornada Prevista'!$B:$B,FOcorrencias[[#This Row],[Matricula]],'Jornada Prevista'!$P:$P,FOcorrencias[[#This Row],[Mês/Ano]])</f>
        <v>36.842478354978326</v>
      </c>
      <c r="V8" s="94" t="str">
        <f>IF(FOcorrencias[[#This Row],[Data da Ocorrência]]="","",TEXT(FOcorrencias[[#This Row],[Data da Ocorrência]],"mm/aaaa"))</f>
        <v>09/2025</v>
      </c>
    </row>
    <row r="9" spans="1:22" ht="14.4" x14ac:dyDescent="0.25">
      <c r="B9" s="61">
        <v>6</v>
      </c>
      <c r="C9" s="59" t="s">
        <v>150</v>
      </c>
      <c r="D9" s="63" t="str">
        <f>IF(FOcorrencias[[#This Row],[Data da Ocorrência]]="","",TEXT(FOcorrencias[[#This Row],[Data da Ocorrência]],"dddd"))</f>
        <v>domingo</v>
      </c>
      <c r="E9" s="7">
        <v>1</v>
      </c>
      <c r="F9" s="45" t="str">
        <f>IF(FOcorrencias[[#This Row],[Matricula]]="","",VLOOKUP(FOcorrencias[[#This Row],[Matricula]],Cadastros!$P:$Q,2,0))</f>
        <v>Funcionario 1</v>
      </c>
      <c r="G9" s="46" t="s">
        <v>87</v>
      </c>
      <c r="H9" s="18" t="s">
        <v>378</v>
      </c>
      <c r="I9" s="69"/>
      <c r="J9" s="70" t="s">
        <v>371</v>
      </c>
      <c r="K9" s="85" t="s">
        <v>379</v>
      </c>
      <c r="L9" s="88"/>
      <c r="M9" s="102" t="str" cm="1">
        <f t="array" ref="M9">INDEX('Jornada Prevista'!$H:$H,MATCH(1,('Jornada Prevista'!$B:$B=FOcorrencias[[#This Row],[Matricula]])*('Jornada Prevista'!$P:$P=FOcorrencias[[#This Row],[Mês/Ano]]),0))</f>
        <v>Empresa X</v>
      </c>
      <c r="N9" s="102" t="str" cm="1">
        <f t="array" ref="N9">INDEX('Jornada Prevista'!$I:$I,MATCH(1,('Jornada Prevista'!$B:$B=FOcorrencias[[#This Row],[Matricula]])*('Jornada Prevista'!$P:$P=FOcorrencias[[#This Row],[Mês/Ano]]),0))</f>
        <v>Qualidade</v>
      </c>
      <c r="O9" s="98" t="str" cm="1">
        <f t="array" ref="O9">INDEX('Jornada Prevista'!$J:$J,MATCH(1,('Jornada Prevista'!$B:$B=FOcorrencias[[#This Row],[Matricula]])*('Jornada Prevista'!$P:$P=FOcorrencias[[#This Row],[Mês/Ano]]),0))</f>
        <v>Especialista</v>
      </c>
      <c r="P9" s="94" t="str" cm="1">
        <f t="array" ref="P9">INDEX('Jornada Prevista'!$K:$K,MATCH(1,('Jornada Prevista'!$B:$B=FOcorrencias[[#This Row],[Matricula]])*('Jornada Prevista'!$P:$P=FOcorrencias[[#This Row],[Mês/Ano]]),0))</f>
        <v>Turno C</v>
      </c>
      <c r="Q9" s="98" t="str" cm="1">
        <f t="array" ref="Q9">INDEX('Jornada Prevista'!$L:$L,MATCH(1,('Jornada Prevista'!$B:$B=FOcorrencias[[#This Row],[Matricula]])*('Jornada Prevista'!$P:$P=FOcorrencias[[#This Row],[Mês/Ano]]),0))</f>
        <v>12x36</v>
      </c>
      <c r="R9" s="98" t="str" cm="1">
        <f t="array" ref="R9">INDEX('Jornada Prevista'!$M:$M,MATCH(1,('Jornada Prevista'!$B:$B=FOcorrencias[[#This Row],[Matricula]])*('Jornada Prevista'!$P:$P=FOcorrencias[[#This Row],[Mês/Ano]]),0))</f>
        <v>PJ</v>
      </c>
      <c r="S9" s="98">
        <f>SUMIFS('Jornada Prevista'!$G:$G,'Jornada Prevista'!$B:$B,FOcorrencias[[#This Row],[Matricula]],'Jornada Prevista'!$P:$P,FOcorrencias[[#This Row],[Mês/Ano]])</f>
        <v>184.80000000000015</v>
      </c>
      <c r="T9" s="106">
        <f>SUMIFS('Jornada Prevista'!$N:$N,'Jornada Prevista'!$B:$B,FOcorrencias[[#This Row],[Matricula]],'Jornada Prevista'!$P:$P,FOcorrencias[[#This Row],[Mês/Ano]])</f>
        <v>6808.49</v>
      </c>
      <c r="U9" s="102">
        <f>SUMIFS('Jornada Prevista'!$O:$O,'Jornada Prevista'!$B:$B,FOcorrencias[[#This Row],[Matricula]],'Jornada Prevista'!$P:$P,FOcorrencias[[#This Row],[Mês/Ano]])</f>
        <v>36.842478354978326</v>
      </c>
      <c r="V9" s="94" t="str">
        <f>IF(FOcorrencias[[#This Row],[Data da Ocorrência]]="","",TEXT(FOcorrencias[[#This Row],[Data da Ocorrência]],"mm/aaaa"))</f>
        <v>09/2025</v>
      </c>
    </row>
    <row r="10" spans="1:22" ht="14.4" x14ac:dyDescent="0.25">
      <c r="B10" s="61">
        <v>7</v>
      </c>
      <c r="C10" s="59" t="s">
        <v>151</v>
      </c>
      <c r="D10" s="63" t="str">
        <f>IF(FOcorrencias[[#This Row],[Data da Ocorrência]]="","",TEXT(FOcorrencias[[#This Row],[Data da Ocorrência]],"dddd"))</f>
        <v>sexta-feira</v>
      </c>
      <c r="E10" s="6">
        <v>1</v>
      </c>
      <c r="F10" s="45" t="str">
        <f>IF(FOcorrencias[[#This Row],[Matricula]]="","",VLOOKUP(FOcorrencias[[#This Row],[Matricula]],Cadastros!$P:$Q,2,0))</f>
        <v>Funcionario 1</v>
      </c>
      <c r="G10" s="46" t="s">
        <v>87</v>
      </c>
      <c r="H10" s="18" t="s">
        <v>378</v>
      </c>
      <c r="I10" s="69"/>
      <c r="J10" s="70" t="s">
        <v>95</v>
      </c>
      <c r="K10" s="85" t="s">
        <v>380</v>
      </c>
      <c r="L10" s="88"/>
      <c r="M10" s="102" t="str" cm="1">
        <f t="array" ref="M10">INDEX('Jornada Prevista'!$H:$H,MATCH(1,('Jornada Prevista'!$B:$B=FOcorrencias[[#This Row],[Matricula]])*('Jornada Prevista'!$P:$P=FOcorrencias[[#This Row],[Mês/Ano]]),0))</f>
        <v>Empresa Z</v>
      </c>
      <c r="N10" s="102" t="str" cm="1">
        <f t="array" ref="N10">INDEX('Jornada Prevista'!$I:$I,MATCH(1,('Jornada Prevista'!$B:$B=FOcorrencias[[#This Row],[Matricula]])*('Jornada Prevista'!$P:$P=FOcorrencias[[#This Row],[Mês/Ano]]),0))</f>
        <v>Qualidade</v>
      </c>
      <c r="O10" s="98" t="str" cm="1">
        <f t="array" ref="O10">INDEX('Jornada Prevista'!$J:$J,MATCH(1,('Jornada Prevista'!$B:$B=FOcorrencias[[#This Row],[Matricula]])*('Jornada Prevista'!$P:$P=FOcorrencias[[#This Row],[Mês/Ano]]),0))</f>
        <v>Diretor</v>
      </c>
      <c r="P10" s="94" t="str" cm="1">
        <f t="array" ref="P10">INDEX('Jornada Prevista'!$K:$K,MATCH(1,('Jornada Prevista'!$B:$B=FOcorrencias[[#This Row],[Matricula]])*('Jornada Prevista'!$P:$P=FOcorrencias[[#This Row],[Mês/Ano]]),0))</f>
        <v>Turno C</v>
      </c>
      <c r="Q10" s="98" t="str" cm="1">
        <f t="array" ref="Q10">INDEX('Jornada Prevista'!$L:$L,MATCH(1,('Jornada Prevista'!$B:$B=FOcorrencias[[#This Row],[Matricula]])*('Jornada Prevista'!$P:$P=FOcorrencias[[#This Row],[Mês/Ano]]),0))</f>
        <v>6x1</v>
      </c>
      <c r="R10" s="98" t="str" cm="1">
        <f t="array" ref="R10">INDEX('Jornada Prevista'!$M:$M,MATCH(1,('Jornada Prevista'!$B:$B=FOcorrencias[[#This Row],[Matricula]])*('Jornada Prevista'!$P:$P=FOcorrencias[[#This Row],[Mês/Ano]]),0))</f>
        <v>Estágio</v>
      </c>
      <c r="S10" s="98">
        <f>SUMIFS('Jornada Prevista'!$G:$G,'Jornada Prevista'!$B:$B,FOcorrencias[[#This Row],[Matricula]],'Jornada Prevista'!$P:$P,FOcorrencias[[#This Row],[Mês/Ano]])</f>
        <v>184.80000000000015</v>
      </c>
      <c r="T10" s="106">
        <f>SUMIFS('Jornada Prevista'!$N:$N,'Jornada Prevista'!$B:$B,FOcorrencias[[#This Row],[Matricula]],'Jornada Prevista'!$P:$P,FOcorrencias[[#This Row],[Mês/Ano]])</f>
        <v>5627.07</v>
      </c>
      <c r="U10" s="102">
        <f>SUMIFS('Jornada Prevista'!$O:$O,'Jornada Prevista'!$B:$B,FOcorrencias[[#This Row],[Matricula]],'Jornada Prevista'!$P:$P,FOcorrencias[[#This Row],[Mês/Ano]])</f>
        <v>30.449512987012959</v>
      </c>
      <c r="V10" s="94" t="str">
        <f>IF(FOcorrencias[[#This Row],[Data da Ocorrência]]="","",TEXT(FOcorrencias[[#This Row],[Data da Ocorrência]],"mm/aaaa"))</f>
        <v>12/2025</v>
      </c>
    </row>
    <row r="11" spans="1:22" ht="14.4" x14ac:dyDescent="0.25">
      <c r="B11" s="61">
        <v>8</v>
      </c>
      <c r="C11" s="59" t="s">
        <v>152</v>
      </c>
      <c r="D11" s="63" t="str">
        <f>IF(FOcorrencias[[#This Row],[Data da Ocorrência]]="","",TEXT(FOcorrencias[[#This Row],[Data da Ocorrência]],"dddd"))</f>
        <v>sábado</v>
      </c>
      <c r="E11" s="7">
        <v>1</v>
      </c>
      <c r="F11" s="45" t="str">
        <f>IF(FOcorrencias[[#This Row],[Matricula]]="","",VLOOKUP(FOcorrencias[[#This Row],[Matricula]],Cadastros!$P:$Q,2,0))</f>
        <v>Funcionario 1</v>
      </c>
      <c r="G11" s="49" t="s">
        <v>87</v>
      </c>
      <c r="H11" s="18" t="s">
        <v>378</v>
      </c>
      <c r="I11" s="69"/>
      <c r="J11" s="70" t="s">
        <v>371</v>
      </c>
      <c r="K11" s="85" t="s">
        <v>375</v>
      </c>
      <c r="L11" s="88"/>
      <c r="M11" s="102" t="str" cm="1">
        <f t="array" ref="M11">INDEX('Jornada Prevista'!$H:$H,MATCH(1,('Jornada Prevista'!$B:$B=FOcorrencias[[#This Row],[Matricula]])*('Jornada Prevista'!$P:$P=FOcorrencias[[#This Row],[Mês/Ano]]),0))</f>
        <v>Empresa X</v>
      </c>
      <c r="N11" s="102" t="str" cm="1">
        <f t="array" ref="N11">INDEX('Jornada Prevista'!$I:$I,MATCH(1,('Jornada Prevista'!$B:$B=FOcorrencias[[#This Row],[Matricula]])*('Jornada Prevista'!$P:$P=FOcorrencias[[#This Row],[Mês/Ano]]),0))</f>
        <v>Atendimento</v>
      </c>
      <c r="O11" s="98" t="str" cm="1">
        <f t="array" ref="O11">INDEX('Jornada Prevista'!$J:$J,MATCH(1,('Jornada Prevista'!$B:$B=FOcorrencias[[#This Row],[Matricula]])*('Jornada Prevista'!$P:$P=FOcorrencias[[#This Row],[Mês/Ano]]),0))</f>
        <v>Atendente</v>
      </c>
      <c r="P11" s="98" t="str" cm="1">
        <f t="array" ref="P11">INDEX('Jornada Prevista'!$K:$K,MATCH(1,('Jornada Prevista'!$B:$B=FOcorrencias[[#This Row],[Matricula]])*('Jornada Prevista'!$P:$P=FOcorrencias[[#This Row],[Mês/Ano]]),0))</f>
        <v>Turno B</v>
      </c>
      <c r="Q11" s="98" t="str" cm="1">
        <f t="array" ref="Q11">INDEX('Jornada Prevista'!$L:$L,MATCH(1,('Jornada Prevista'!$B:$B=FOcorrencias[[#This Row],[Matricula]])*('Jornada Prevista'!$P:$P=FOcorrencias[[#This Row],[Mês/Ano]]),0))</f>
        <v>6x1</v>
      </c>
      <c r="R11" s="98" t="str" cm="1">
        <f t="array" ref="R11">INDEX('Jornada Prevista'!$M:$M,MATCH(1,('Jornada Prevista'!$B:$B=FOcorrencias[[#This Row],[Matricula]])*('Jornada Prevista'!$P:$P=FOcorrencias[[#This Row],[Mês/Ano]]),0))</f>
        <v>CLT</v>
      </c>
      <c r="S11" s="98">
        <f>SUMIFS('Jornada Prevista'!$G:$G,'Jornada Prevista'!$B:$B,FOcorrencias[[#This Row],[Matricula]],'Jornada Prevista'!$P:$P,FOcorrencias[[#This Row],[Mês/Ano]])</f>
        <v>184.80000000000015</v>
      </c>
      <c r="T11" s="106">
        <f>SUMIFS('Jornada Prevista'!$N:$N,'Jornada Prevista'!$B:$B,FOcorrencias[[#This Row],[Matricula]],'Jornada Prevista'!$P:$P,FOcorrencias[[#This Row],[Mês/Ano]])</f>
        <v>3155.76</v>
      </c>
      <c r="U11" s="102">
        <f>SUMIFS('Jornada Prevista'!$O:$O,'Jornada Prevista'!$B:$B,FOcorrencias[[#This Row],[Matricula]],'Jornada Prevista'!$P:$P,FOcorrencias[[#This Row],[Mês/Ano]])</f>
        <v>17.076623376623363</v>
      </c>
      <c r="V11" s="94" t="str">
        <f>IF(FOcorrencias[[#This Row],[Data da Ocorrência]]="","",TEXT(FOcorrencias[[#This Row],[Data da Ocorrência]],"mm/aaaa"))</f>
        <v>10/2025</v>
      </c>
    </row>
    <row r="12" spans="1:22" ht="14.4" x14ac:dyDescent="0.25">
      <c r="B12" s="61">
        <v>9</v>
      </c>
      <c r="C12" s="59" t="s">
        <v>153</v>
      </c>
      <c r="D12" s="63" t="str">
        <f>IF(FOcorrencias[[#This Row],[Data da Ocorrência]]="","",TEXT(FOcorrencias[[#This Row],[Data da Ocorrência]],"dddd"))</f>
        <v>terça-feira</v>
      </c>
      <c r="E12" s="6">
        <v>2</v>
      </c>
      <c r="F12" s="45" t="str">
        <f>IF(FOcorrencias[[#This Row],[Matricula]]="","",VLOOKUP(FOcorrencias[[#This Row],[Matricula]],Cadastros!$P:$Q,2,0))</f>
        <v>Funcionario 2</v>
      </c>
      <c r="G12" s="46" t="s">
        <v>90</v>
      </c>
      <c r="H12" s="18" t="s">
        <v>366</v>
      </c>
      <c r="I12" s="69" t="s">
        <v>374</v>
      </c>
      <c r="J12" s="70" t="s">
        <v>95</v>
      </c>
      <c r="K12" s="85" t="s">
        <v>375</v>
      </c>
      <c r="L12" s="88"/>
      <c r="M12" s="102" t="str" cm="1">
        <f t="array" ref="M12">INDEX('Jornada Prevista'!$H:$H,MATCH(1,('Jornada Prevista'!$B:$B=FOcorrencias[[#This Row],[Matricula]])*('Jornada Prevista'!$P:$P=FOcorrencias[[#This Row],[Mês/Ano]]),0))</f>
        <v>Empresa X</v>
      </c>
      <c r="N12" s="102" t="str" cm="1">
        <f t="array" ref="N12">INDEX('Jornada Prevista'!$I:$I,MATCH(1,('Jornada Prevista'!$B:$B=FOcorrencias[[#This Row],[Matricula]])*('Jornada Prevista'!$P:$P=FOcorrencias[[#This Row],[Mês/Ano]]),0))</f>
        <v>Recursos Humanos</v>
      </c>
      <c r="O12" s="98" t="str" cm="1">
        <f t="array" ref="O12">INDEX('Jornada Prevista'!$J:$J,MATCH(1,('Jornada Prevista'!$B:$B=FOcorrencias[[#This Row],[Matricula]])*('Jornada Prevista'!$P:$P=FOcorrencias[[#This Row],[Mês/Ano]]),0))</f>
        <v>Auxiliar</v>
      </c>
      <c r="P12" s="98" t="str" cm="1">
        <f t="array" ref="P12">INDEX('Jornada Prevista'!$K:$K,MATCH(1,('Jornada Prevista'!$B:$B=FOcorrencias[[#This Row],[Matricula]])*('Jornada Prevista'!$P:$P=FOcorrencias[[#This Row],[Mês/Ano]]),0))</f>
        <v>Turno B</v>
      </c>
      <c r="Q12" s="98" t="str" cm="1">
        <f t="array" ref="Q12">INDEX('Jornada Prevista'!$L:$L,MATCH(1,('Jornada Prevista'!$B:$B=FOcorrencias[[#This Row],[Matricula]])*('Jornada Prevista'!$P:$P=FOcorrencias[[#This Row],[Mês/Ano]]),0))</f>
        <v>12x36</v>
      </c>
      <c r="R12" s="98" t="str" cm="1">
        <f t="array" ref="R12">INDEX('Jornada Prevista'!$M:$M,MATCH(1,('Jornada Prevista'!$B:$B=FOcorrencias[[#This Row],[Matricula]])*('Jornada Prevista'!$P:$P=FOcorrencias[[#This Row],[Mês/Ano]]),0))</f>
        <v>Estágio</v>
      </c>
      <c r="S12" s="98">
        <f>SUMIFS('Jornada Prevista'!$G:$G,'Jornada Prevista'!$B:$B,FOcorrencias[[#This Row],[Matricula]],'Jornada Prevista'!$P:$P,FOcorrencias[[#This Row],[Mês/Ano]])</f>
        <v>184.80000000000015</v>
      </c>
      <c r="T12" s="106">
        <f>SUMIFS('Jornada Prevista'!$N:$N,'Jornada Prevista'!$B:$B,FOcorrencias[[#This Row],[Matricula]],'Jornada Prevista'!$P:$P,FOcorrencias[[#This Row],[Mês/Ano]])</f>
        <v>2303.92</v>
      </c>
      <c r="U12" s="102">
        <f>SUMIFS('Jornada Prevista'!$O:$O,'Jornada Prevista'!$B:$B,FOcorrencias[[#This Row],[Matricula]],'Jornada Prevista'!$P:$P,FOcorrencias[[#This Row],[Mês/Ano]])</f>
        <v>12.467099567099558</v>
      </c>
      <c r="V12" s="94" t="str">
        <f>IF(FOcorrencias[[#This Row],[Data da Ocorrência]]="","",TEXT(FOcorrencias[[#This Row],[Data da Ocorrência]],"mm/aaaa"))</f>
        <v>03/2025</v>
      </c>
    </row>
    <row r="13" spans="1:22" ht="14.4" x14ac:dyDescent="0.25">
      <c r="B13" s="61">
        <v>10</v>
      </c>
      <c r="C13" s="59" t="s">
        <v>154</v>
      </c>
      <c r="D13" s="63" t="str">
        <f>IF(FOcorrencias[[#This Row],[Data da Ocorrência]]="","",TEXT(FOcorrencias[[#This Row],[Data da Ocorrência]],"dddd"))</f>
        <v>quinta-feira</v>
      </c>
      <c r="E13" s="7">
        <v>2</v>
      </c>
      <c r="F13" s="45" t="str">
        <f>IF(FOcorrencias[[#This Row],[Matricula]]="","",VLOOKUP(FOcorrencias[[#This Row],[Matricula]],Cadastros!$P:$Q,2,0))</f>
        <v>Funcionario 2</v>
      </c>
      <c r="G13" s="46" t="s">
        <v>89</v>
      </c>
      <c r="H13" s="18" t="s">
        <v>381</v>
      </c>
      <c r="I13" s="69" t="s">
        <v>367</v>
      </c>
      <c r="J13" s="70" t="s">
        <v>95</v>
      </c>
      <c r="K13" s="85" t="s">
        <v>368</v>
      </c>
      <c r="L13" s="88"/>
      <c r="M13" s="102" t="str" cm="1">
        <f t="array" ref="M13">INDEX('Jornada Prevista'!$H:$H,MATCH(1,('Jornada Prevista'!$B:$B=FOcorrencias[[#This Row],[Matricula]])*('Jornada Prevista'!$P:$P=FOcorrencias[[#This Row],[Mês/Ano]]),0))</f>
        <v>Empresa Z</v>
      </c>
      <c r="N13" s="102" t="str" cm="1">
        <f t="array" ref="N13">INDEX('Jornada Prevista'!$I:$I,MATCH(1,('Jornada Prevista'!$B:$B=FOcorrencias[[#This Row],[Matricula]])*('Jornada Prevista'!$P:$P=FOcorrencias[[#This Row],[Mês/Ano]]),0))</f>
        <v>Atendimento</v>
      </c>
      <c r="O13" s="98" t="str" cm="1">
        <f t="array" ref="O13">INDEX('Jornada Prevista'!$J:$J,MATCH(1,('Jornada Prevista'!$B:$B=FOcorrencias[[#This Row],[Matricula]])*('Jornada Prevista'!$P:$P=FOcorrencias[[#This Row],[Mês/Ano]]),0))</f>
        <v>Analista</v>
      </c>
      <c r="P13" s="98" t="str" cm="1">
        <f t="array" ref="P13">INDEX('Jornada Prevista'!$K:$K,MATCH(1,('Jornada Prevista'!$B:$B=FOcorrencias[[#This Row],[Matricula]])*('Jornada Prevista'!$P:$P=FOcorrencias[[#This Row],[Mês/Ano]]),0))</f>
        <v>Turno C</v>
      </c>
      <c r="Q13" s="98" t="str" cm="1">
        <f t="array" ref="Q13">INDEX('Jornada Prevista'!$L:$L,MATCH(1,('Jornada Prevista'!$B:$B=FOcorrencias[[#This Row],[Matricula]])*('Jornada Prevista'!$P:$P=FOcorrencias[[#This Row],[Mês/Ano]]),0))</f>
        <v>12x36</v>
      </c>
      <c r="R13" s="98" t="str" cm="1">
        <f t="array" ref="R13">INDEX('Jornada Prevista'!$M:$M,MATCH(1,('Jornada Prevista'!$B:$B=FOcorrencias[[#This Row],[Matricula]])*('Jornada Prevista'!$P:$P=FOcorrencias[[#This Row],[Mês/Ano]]),0))</f>
        <v>CLT</v>
      </c>
      <c r="S13" s="98">
        <f>SUMIFS('Jornada Prevista'!$G:$G,'Jornada Prevista'!$B:$B,FOcorrencias[[#This Row],[Matricula]],'Jornada Prevista'!$P:$P,FOcorrencias[[#This Row],[Mês/Ano]])</f>
        <v>184.80000000000015</v>
      </c>
      <c r="T13" s="106">
        <f>SUMIFS('Jornada Prevista'!$N:$N,'Jornada Prevista'!$B:$B,FOcorrencias[[#This Row],[Matricula]],'Jornada Prevista'!$P:$P,FOcorrencias[[#This Row],[Mês/Ano]])</f>
        <v>6201.03</v>
      </c>
      <c r="U13" s="102">
        <f>SUMIFS('Jornada Prevista'!$O:$O,'Jornada Prevista'!$B:$B,FOcorrencias[[#This Row],[Matricula]],'Jornada Prevista'!$P:$P,FOcorrencias[[#This Row],[Mês/Ano]])</f>
        <v>33.555357142857112</v>
      </c>
      <c r="V13" s="94" t="str">
        <f>IF(FOcorrencias[[#This Row],[Data da Ocorrência]]="","",TEXT(FOcorrencias[[#This Row],[Data da Ocorrência]],"mm/aaaa"))</f>
        <v>07/2025</v>
      </c>
    </row>
    <row r="14" spans="1:22" ht="14.4" x14ac:dyDescent="0.25">
      <c r="B14" s="61">
        <v>11</v>
      </c>
      <c r="C14" s="59" t="s">
        <v>155</v>
      </c>
      <c r="D14" s="63" t="str">
        <f>IF(FOcorrencias[[#This Row],[Data da Ocorrência]]="","",TEXT(FOcorrencias[[#This Row],[Data da Ocorrência]],"dddd"))</f>
        <v>segunda-feira</v>
      </c>
      <c r="E14" s="6">
        <v>2</v>
      </c>
      <c r="F14" s="45" t="str">
        <f>IF(FOcorrencias[[#This Row],[Matricula]]="","",VLOOKUP(FOcorrencias[[#This Row],[Matricula]],Cadastros!$P:$Q,2,0))</f>
        <v>Funcionario 2</v>
      </c>
      <c r="G14" s="46" t="s">
        <v>90</v>
      </c>
      <c r="H14" s="18" t="s">
        <v>378</v>
      </c>
      <c r="I14" s="69"/>
      <c r="J14" s="70" t="s">
        <v>371</v>
      </c>
      <c r="K14" s="85" t="s">
        <v>382</v>
      </c>
      <c r="L14" s="88"/>
      <c r="M14" s="102" t="str" cm="1">
        <f t="array" ref="M14">INDEX('Jornada Prevista'!$H:$H,MATCH(1,('Jornada Prevista'!$B:$B=FOcorrencias[[#This Row],[Matricula]])*('Jornada Prevista'!$P:$P=FOcorrencias[[#This Row],[Mês/Ano]]),0))</f>
        <v>Empresa X</v>
      </c>
      <c r="N14" s="102" t="str" cm="1">
        <f t="array" ref="N14">INDEX('Jornada Prevista'!$I:$I,MATCH(1,('Jornada Prevista'!$B:$B=FOcorrencias[[#This Row],[Matricula]])*('Jornada Prevista'!$P:$P=FOcorrencias[[#This Row],[Mês/Ano]]),0))</f>
        <v>Recursos Humanos</v>
      </c>
      <c r="O14" s="98" t="str" cm="1">
        <f t="array" ref="O14">INDEX('Jornada Prevista'!$J:$J,MATCH(1,('Jornada Prevista'!$B:$B=FOcorrencias[[#This Row],[Matricula]])*('Jornada Prevista'!$P:$P=FOcorrencias[[#This Row],[Mês/Ano]]),0))</f>
        <v>Auxiliar</v>
      </c>
      <c r="P14" s="98" t="str" cm="1">
        <f t="array" ref="P14">INDEX('Jornada Prevista'!$K:$K,MATCH(1,('Jornada Prevista'!$B:$B=FOcorrencias[[#This Row],[Matricula]])*('Jornada Prevista'!$P:$P=FOcorrencias[[#This Row],[Mês/Ano]]),0))</f>
        <v>Turno B</v>
      </c>
      <c r="Q14" s="98" t="str" cm="1">
        <f t="array" ref="Q14">INDEX('Jornada Prevista'!$L:$L,MATCH(1,('Jornada Prevista'!$B:$B=FOcorrencias[[#This Row],[Matricula]])*('Jornada Prevista'!$P:$P=FOcorrencias[[#This Row],[Mês/Ano]]),0))</f>
        <v>12x36</v>
      </c>
      <c r="R14" s="98" t="str" cm="1">
        <f t="array" ref="R14">INDEX('Jornada Prevista'!$M:$M,MATCH(1,('Jornada Prevista'!$B:$B=FOcorrencias[[#This Row],[Matricula]])*('Jornada Prevista'!$P:$P=FOcorrencias[[#This Row],[Mês/Ano]]),0))</f>
        <v>Estágio</v>
      </c>
      <c r="S14" s="98">
        <f>SUMIFS('Jornada Prevista'!$G:$G,'Jornada Prevista'!$B:$B,FOcorrencias[[#This Row],[Matricula]],'Jornada Prevista'!$P:$P,FOcorrencias[[#This Row],[Mês/Ano]])</f>
        <v>184.80000000000015</v>
      </c>
      <c r="T14" s="106">
        <f>SUMIFS('Jornada Prevista'!$N:$N,'Jornada Prevista'!$B:$B,FOcorrencias[[#This Row],[Matricula]],'Jornada Prevista'!$P:$P,FOcorrencias[[#This Row],[Mês/Ano]])</f>
        <v>2303.92</v>
      </c>
      <c r="U14" s="102">
        <f>SUMIFS('Jornada Prevista'!$O:$O,'Jornada Prevista'!$B:$B,FOcorrencias[[#This Row],[Matricula]],'Jornada Prevista'!$P:$P,FOcorrencias[[#This Row],[Mês/Ano]])</f>
        <v>12.467099567099558</v>
      </c>
      <c r="V14" s="94" t="str">
        <f>IF(FOcorrencias[[#This Row],[Data da Ocorrência]]="","",TEXT(FOcorrencias[[#This Row],[Data da Ocorrência]],"mm/aaaa"))</f>
        <v>03/2025</v>
      </c>
    </row>
    <row r="15" spans="1:22" ht="14.4" x14ac:dyDescent="0.25">
      <c r="B15" s="61">
        <v>12</v>
      </c>
      <c r="C15" s="59" t="s">
        <v>156</v>
      </c>
      <c r="D15" s="63" t="str">
        <f>IF(FOcorrencias[[#This Row],[Data da Ocorrência]]="","",TEXT(FOcorrencias[[#This Row],[Data da Ocorrência]],"dddd"))</f>
        <v>terça-feira</v>
      </c>
      <c r="E15" s="7">
        <v>2</v>
      </c>
      <c r="F15" s="45" t="str">
        <f>IF(FOcorrencias[[#This Row],[Matricula]]="","",VLOOKUP(FOcorrencias[[#This Row],[Matricula]],Cadastros!$P:$Q,2,0))</f>
        <v>Funcionario 2</v>
      </c>
      <c r="G15" s="46" t="s">
        <v>88</v>
      </c>
      <c r="H15" s="18" t="s">
        <v>378</v>
      </c>
      <c r="I15" s="69"/>
      <c r="J15" s="70" t="s">
        <v>371</v>
      </c>
      <c r="K15" s="85" t="s">
        <v>372</v>
      </c>
      <c r="L15" s="88"/>
      <c r="M15" s="102" t="str" cm="1">
        <f t="array" ref="M15">INDEX('Jornada Prevista'!$H:$H,MATCH(1,('Jornada Prevista'!$B:$B=FOcorrencias[[#This Row],[Matricula]])*('Jornada Prevista'!$P:$P=FOcorrencias[[#This Row],[Mês/Ano]]),0))</f>
        <v>Empresa Z</v>
      </c>
      <c r="N15" s="102" t="str" cm="1">
        <f t="array" ref="N15">INDEX('Jornada Prevista'!$I:$I,MATCH(1,('Jornada Prevista'!$B:$B=FOcorrencias[[#This Row],[Matricula]])*('Jornada Prevista'!$P:$P=FOcorrencias[[#This Row],[Mês/Ano]]),0))</f>
        <v>Contabilidade</v>
      </c>
      <c r="O15" s="98" t="str" cm="1">
        <f t="array" ref="O15">INDEX('Jornada Prevista'!$J:$J,MATCH(1,('Jornada Prevista'!$B:$B=FOcorrencias[[#This Row],[Matricula]])*('Jornada Prevista'!$P:$P=FOcorrencias[[#This Row],[Mês/Ano]]),0))</f>
        <v>Auxiliar Administrativo</v>
      </c>
      <c r="P15" s="98" t="str" cm="1">
        <f t="array" ref="P15">INDEX('Jornada Prevista'!$K:$K,MATCH(1,('Jornada Prevista'!$B:$B=FOcorrencias[[#This Row],[Matricula]])*('Jornada Prevista'!$P:$P=FOcorrencias[[#This Row],[Mês/Ano]]),0))</f>
        <v>Turno C</v>
      </c>
      <c r="Q15" s="98" t="str" cm="1">
        <f t="array" ref="Q15">INDEX('Jornada Prevista'!$L:$L,MATCH(1,('Jornada Prevista'!$B:$B=FOcorrencias[[#This Row],[Matricula]])*('Jornada Prevista'!$P:$P=FOcorrencias[[#This Row],[Mês/Ano]]),0))</f>
        <v>6x1</v>
      </c>
      <c r="R15" s="98" t="str" cm="1">
        <f t="array" ref="R15">INDEX('Jornada Prevista'!$M:$M,MATCH(1,('Jornada Prevista'!$B:$B=FOcorrencias[[#This Row],[Matricula]])*('Jornada Prevista'!$P:$P=FOcorrencias[[#This Row],[Mês/Ano]]),0))</f>
        <v>Estágio</v>
      </c>
      <c r="S15" s="98">
        <f>SUMIFS('Jornada Prevista'!$G:$G,'Jornada Prevista'!$B:$B,FOcorrencias[[#This Row],[Matricula]],'Jornada Prevista'!$P:$P,FOcorrencias[[#This Row],[Mês/Ano]])</f>
        <v>184.80000000000015</v>
      </c>
      <c r="T15" s="106">
        <f>SUMIFS('Jornada Prevista'!$N:$N,'Jornada Prevista'!$B:$B,FOcorrencias[[#This Row],[Matricula]],'Jornada Prevista'!$P:$P,FOcorrencias[[#This Row],[Mês/Ano]])</f>
        <v>2386.89</v>
      </c>
      <c r="U15" s="102">
        <f>SUMIFS('Jornada Prevista'!$O:$O,'Jornada Prevista'!$B:$B,FOcorrencias[[#This Row],[Matricula]],'Jornada Prevista'!$P:$P,FOcorrencias[[#This Row],[Mês/Ano]])</f>
        <v>12.916071428571417</v>
      </c>
      <c r="V15" s="94" t="str">
        <f>IF(FOcorrencias[[#This Row],[Data da Ocorrência]]="","",TEXT(FOcorrencias[[#This Row],[Data da Ocorrência]],"mm/aaaa"))</f>
        <v>02/2025</v>
      </c>
    </row>
    <row r="16" spans="1:22" ht="14.4" x14ac:dyDescent="0.25">
      <c r="B16" s="61">
        <v>13</v>
      </c>
      <c r="C16" s="59" t="s">
        <v>157</v>
      </c>
      <c r="D16" s="63" t="str">
        <f>IF(FOcorrencias[[#This Row],[Data da Ocorrência]]="","",TEXT(FOcorrencias[[#This Row],[Data da Ocorrência]],"dddd"))</f>
        <v>segunda-feira</v>
      </c>
      <c r="E16" s="6">
        <v>2</v>
      </c>
      <c r="F16" s="45" t="str">
        <f>IF(FOcorrencias[[#This Row],[Matricula]]="","",VLOOKUP(FOcorrencias[[#This Row],[Matricula]],Cadastros!$P:$Q,2,0))</f>
        <v>Funcionario 2</v>
      </c>
      <c r="G16" s="46" t="s">
        <v>87</v>
      </c>
      <c r="H16" s="18" t="s">
        <v>376</v>
      </c>
      <c r="I16" s="69"/>
      <c r="J16" s="70" t="s">
        <v>371</v>
      </c>
      <c r="K16" s="85" t="s">
        <v>379</v>
      </c>
      <c r="L16" s="88" t="s">
        <v>383</v>
      </c>
      <c r="M16" s="102" t="str" cm="1">
        <f t="array" ref="M16">INDEX('Jornada Prevista'!$H:$H,MATCH(1,('Jornada Prevista'!$B:$B=FOcorrencias[[#This Row],[Matricula]])*('Jornada Prevista'!$P:$P=FOcorrencias[[#This Row],[Mês/Ano]]),0))</f>
        <v>Empresa X</v>
      </c>
      <c r="N16" s="102" t="str" cm="1">
        <f t="array" ref="N16">INDEX('Jornada Prevista'!$I:$I,MATCH(1,('Jornada Prevista'!$B:$B=FOcorrencias[[#This Row],[Matricula]])*('Jornada Prevista'!$P:$P=FOcorrencias[[#This Row],[Mês/Ano]]),0))</f>
        <v>TI</v>
      </c>
      <c r="O16" s="98" t="str" cm="1">
        <f t="array" ref="O16">INDEX('Jornada Prevista'!$J:$J,MATCH(1,('Jornada Prevista'!$B:$B=FOcorrencias[[#This Row],[Matricula]])*('Jornada Prevista'!$P:$P=FOcorrencias[[#This Row],[Mês/Ano]]),0))</f>
        <v>Especialista</v>
      </c>
      <c r="P16" s="98" t="str" cm="1">
        <f t="array" ref="P16">INDEX('Jornada Prevista'!$K:$K,MATCH(1,('Jornada Prevista'!$B:$B=FOcorrencias[[#This Row],[Matricula]])*('Jornada Prevista'!$P:$P=FOcorrencias[[#This Row],[Mês/Ano]]),0))</f>
        <v>Turno A</v>
      </c>
      <c r="Q16" s="98" t="str" cm="1">
        <f t="array" ref="Q16">INDEX('Jornada Prevista'!$L:$L,MATCH(1,('Jornada Prevista'!$B:$B=FOcorrencias[[#This Row],[Matricula]])*('Jornada Prevista'!$P:$P=FOcorrencias[[#This Row],[Mês/Ano]]),0))</f>
        <v>6x1</v>
      </c>
      <c r="R16" s="98" t="str" cm="1">
        <f t="array" ref="R16">INDEX('Jornada Prevista'!$M:$M,MATCH(1,('Jornada Prevista'!$B:$B=FOcorrencias[[#This Row],[Matricula]])*('Jornada Prevista'!$P:$P=FOcorrencias[[#This Row],[Mês/Ano]]),0))</f>
        <v>PJ</v>
      </c>
      <c r="S16" s="98">
        <f>SUMIFS('Jornada Prevista'!$G:$G,'Jornada Prevista'!$B:$B,FOcorrencias[[#This Row],[Matricula]],'Jornada Prevista'!$P:$P,FOcorrencias[[#This Row],[Mês/Ano]])</f>
        <v>184.80000000000015</v>
      </c>
      <c r="T16" s="106">
        <f>SUMIFS('Jornada Prevista'!$N:$N,'Jornada Prevista'!$B:$B,FOcorrencias[[#This Row],[Matricula]],'Jornada Prevista'!$P:$P,FOcorrencias[[#This Row],[Mês/Ano]])</f>
        <v>11336.74</v>
      </c>
      <c r="U16" s="102">
        <f>SUMIFS('Jornada Prevista'!$O:$O,'Jornada Prevista'!$B:$B,FOcorrencias[[#This Row],[Matricula]],'Jornada Prevista'!$P:$P,FOcorrencias[[#This Row],[Mês/Ano]])</f>
        <v>61.34599567099562</v>
      </c>
      <c r="V16" s="94" t="str">
        <f>IF(FOcorrencias[[#This Row],[Data da Ocorrência]]="","",TEXT(FOcorrencias[[#This Row],[Data da Ocorrência]],"mm/aaaa"))</f>
        <v>04/2025</v>
      </c>
    </row>
    <row r="17" spans="2:22" ht="14.4" x14ac:dyDescent="0.25">
      <c r="B17" s="61">
        <v>14</v>
      </c>
      <c r="C17" s="59" t="s">
        <v>131</v>
      </c>
      <c r="D17" s="63" t="str">
        <f>IF(FOcorrencias[[#This Row],[Data da Ocorrência]]="","",TEXT(FOcorrencias[[#This Row],[Data da Ocorrência]],"dddd"))</f>
        <v>quarta-feira</v>
      </c>
      <c r="E17" s="7">
        <v>2</v>
      </c>
      <c r="F17" s="45" t="str">
        <f>IF(FOcorrencias[[#This Row],[Matricula]]="","",VLOOKUP(FOcorrencias[[#This Row],[Matricula]],Cadastros!$P:$Q,2,0))</f>
        <v>Funcionario 2</v>
      </c>
      <c r="G17" s="46" t="s">
        <v>88</v>
      </c>
      <c r="H17" s="18" t="s">
        <v>384</v>
      </c>
      <c r="I17" s="69"/>
      <c r="J17" s="70" t="s">
        <v>95</v>
      </c>
      <c r="K17" s="85" t="s">
        <v>385</v>
      </c>
      <c r="L17" s="88"/>
      <c r="M17" s="102" t="str" cm="1">
        <f t="array" ref="M17">INDEX('Jornada Prevista'!$H:$H,MATCH(1,('Jornada Prevista'!$B:$B=FOcorrencias[[#This Row],[Matricula]])*('Jornada Prevista'!$P:$P=FOcorrencias[[#This Row],[Mês/Ano]]),0))</f>
        <v>Empresa Y</v>
      </c>
      <c r="N17" s="102" t="str" cm="1">
        <f t="array" ref="N17">INDEX('Jornada Prevista'!$I:$I,MATCH(1,('Jornada Prevista'!$B:$B=FOcorrencias[[#This Row],[Matricula]])*('Jornada Prevista'!$P:$P=FOcorrencias[[#This Row],[Mês/Ano]]),0))</f>
        <v>Operações</v>
      </c>
      <c r="O17" s="98" t="str" cm="1">
        <f t="array" ref="O17">INDEX('Jornada Prevista'!$J:$J,MATCH(1,('Jornada Prevista'!$B:$B=FOcorrencias[[#This Row],[Matricula]])*('Jornada Prevista'!$P:$P=FOcorrencias[[#This Row],[Mês/Ano]]),0))</f>
        <v>Analista de Projetos</v>
      </c>
      <c r="P17" s="98" t="str" cm="1">
        <f t="array" ref="P17">INDEX('Jornada Prevista'!$K:$K,MATCH(1,('Jornada Prevista'!$B:$B=FOcorrencias[[#This Row],[Matricula]])*('Jornada Prevista'!$P:$P=FOcorrencias[[#This Row],[Mês/Ano]]),0))</f>
        <v>Turno Folguista</v>
      </c>
      <c r="Q17" s="98" t="str" cm="1">
        <f t="array" ref="Q17">INDEX('Jornada Prevista'!$L:$L,MATCH(1,('Jornada Prevista'!$B:$B=FOcorrencias[[#This Row],[Matricula]])*('Jornada Prevista'!$P:$P=FOcorrencias[[#This Row],[Mês/Ano]]),0))</f>
        <v>6x1</v>
      </c>
      <c r="R17" s="98" t="str" cm="1">
        <f t="array" ref="R17">INDEX('Jornada Prevista'!$M:$M,MATCH(1,('Jornada Prevista'!$B:$B=FOcorrencias[[#This Row],[Matricula]])*('Jornada Prevista'!$P:$P=FOcorrencias[[#This Row],[Mês/Ano]]),0))</f>
        <v>CLT</v>
      </c>
      <c r="S17" s="98">
        <f>SUMIFS('Jornada Prevista'!$G:$G,'Jornada Prevista'!$B:$B,FOcorrencias[[#This Row],[Matricula]],'Jornada Prevista'!$P:$P,FOcorrencias[[#This Row],[Mês/Ano]])</f>
        <v>184.79999999999998</v>
      </c>
      <c r="T17" s="106">
        <f>SUMIFS('Jornada Prevista'!$N:$N,'Jornada Prevista'!$B:$B,FOcorrencias[[#This Row],[Matricula]],'Jornada Prevista'!$P:$P,FOcorrencias[[#This Row],[Mês/Ano]])</f>
        <v>11555.79</v>
      </c>
      <c r="U17" s="102">
        <f>SUMIFS('Jornada Prevista'!$O:$O,'Jornada Prevista'!$B:$B,FOcorrencias[[#This Row],[Matricula]],'Jornada Prevista'!$P:$P,FOcorrencias[[#This Row],[Mês/Ano]])</f>
        <v>62.53133116883118</v>
      </c>
      <c r="V17" s="94" t="str">
        <f>IF(FOcorrencias[[#This Row],[Data da Ocorrência]]="","",TEXT(FOcorrencias[[#This Row],[Data da Ocorrência]],"mm/aaaa"))</f>
        <v>01/2025</v>
      </c>
    </row>
    <row r="18" spans="2:22" ht="14.4" x14ac:dyDescent="0.25">
      <c r="B18" s="61">
        <v>15</v>
      </c>
      <c r="C18" s="59" t="s">
        <v>158</v>
      </c>
      <c r="D18" s="63" t="str">
        <f>IF(FOcorrencias[[#This Row],[Data da Ocorrência]]="","",TEXT(FOcorrencias[[#This Row],[Data da Ocorrência]],"dddd"))</f>
        <v>sábado</v>
      </c>
      <c r="E18" s="6">
        <v>2</v>
      </c>
      <c r="F18" s="45" t="str">
        <f>IF(FOcorrencias[[#This Row],[Matricula]]="","",VLOOKUP(FOcorrencias[[#This Row],[Matricula]],Cadastros!$P:$Q,2,0))</f>
        <v>Funcionario 2</v>
      </c>
      <c r="G18" s="46" t="s">
        <v>88</v>
      </c>
      <c r="H18" s="18" t="s">
        <v>386</v>
      </c>
      <c r="I18" s="69"/>
      <c r="J18" s="70" t="s">
        <v>371</v>
      </c>
      <c r="K18" s="85" t="s">
        <v>372</v>
      </c>
      <c r="L18" s="88"/>
      <c r="M18" s="102" t="str" cm="1">
        <f t="array" ref="M18">INDEX('Jornada Prevista'!$H:$H,MATCH(1,('Jornada Prevista'!$B:$B=FOcorrencias[[#This Row],[Matricula]])*('Jornada Prevista'!$P:$P=FOcorrencias[[#This Row],[Mês/Ano]]),0))</f>
        <v>Empresa Z</v>
      </c>
      <c r="N18" s="102" t="str" cm="1">
        <f t="array" ref="N18">INDEX('Jornada Prevista'!$I:$I,MATCH(1,('Jornada Prevista'!$B:$B=FOcorrencias[[#This Row],[Matricula]])*('Jornada Prevista'!$P:$P=FOcorrencias[[#This Row],[Mês/Ano]]),0))</f>
        <v>Marketing</v>
      </c>
      <c r="O18" s="98" t="str" cm="1">
        <f t="array" ref="O18">INDEX('Jornada Prevista'!$J:$J,MATCH(1,('Jornada Prevista'!$B:$B=FOcorrencias[[#This Row],[Matricula]])*('Jornada Prevista'!$P:$P=FOcorrencias[[#This Row],[Mês/Ano]]),0))</f>
        <v>Operador</v>
      </c>
      <c r="P18" s="98" t="str" cm="1">
        <f t="array" ref="P18">INDEX('Jornada Prevista'!$K:$K,MATCH(1,('Jornada Prevista'!$B:$B=FOcorrencias[[#This Row],[Matricula]])*('Jornada Prevista'!$P:$P=FOcorrencias[[#This Row],[Mês/Ano]]),0))</f>
        <v>Turno A</v>
      </c>
      <c r="Q18" s="98" t="str" cm="1">
        <f t="array" ref="Q18">INDEX('Jornada Prevista'!$L:$L,MATCH(1,('Jornada Prevista'!$B:$B=FOcorrencias[[#This Row],[Matricula]])*('Jornada Prevista'!$P:$P=FOcorrencias[[#This Row],[Mês/Ano]]),0))</f>
        <v>12x36</v>
      </c>
      <c r="R18" s="98" t="str" cm="1">
        <f t="array" ref="R18">INDEX('Jornada Prevista'!$M:$M,MATCH(1,('Jornada Prevista'!$B:$B=FOcorrencias[[#This Row],[Matricula]])*('Jornada Prevista'!$P:$P=FOcorrencias[[#This Row],[Mês/Ano]]),0))</f>
        <v>Estágio</v>
      </c>
      <c r="S18" s="98">
        <f>SUMIFS('Jornada Prevista'!$G:$G,'Jornada Prevista'!$B:$B,FOcorrencias[[#This Row],[Matricula]],'Jornada Prevista'!$P:$P,FOcorrencias[[#This Row],[Mês/Ano]])</f>
        <v>184.80000000000015</v>
      </c>
      <c r="T18" s="106">
        <f>SUMIFS('Jornada Prevista'!$N:$N,'Jornada Prevista'!$B:$B,FOcorrencias[[#This Row],[Matricula]],'Jornada Prevista'!$P:$P,FOcorrencias[[#This Row],[Mês/Ano]])</f>
        <v>8771.52</v>
      </c>
      <c r="U18" s="102">
        <f>SUMIFS('Jornada Prevista'!$O:$O,'Jornada Prevista'!$B:$B,FOcorrencias[[#This Row],[Matricula]],'Jornada Prevista'!$P:$P,FOcorrencias[[#This Row],[Mês/Ano]])</f>
        <v>47.464935064935027</v>
      </c>
      <c r="V18" s="94" t="str">
        <f>IF(FOcorrencias[[#This Row],[Data da Ocorrência]]="","",TEXT(FOcorrencias[[#This Row],[Data da Ocorrência]],"mm/aaaa"))</f>
        <v>10/2025</v>
      </c>
    </row>
    <row r="19" spans="2:22" ht="14.4" x14ac:dyDescent="0.25">
      <c r="B19" s="61">
        <v>16</v>
      </c>
      <c r="C19" s="59" t="s">
        <v>159</v>
      </c>
      <c r="D19" s="63" t="str">
        <f>IF(FOcorrencias[[#This Row],[Data da Ocorrência]]="","",TEXT(FOcorrencias[[#This Row],[Data da Ocorrência]],"dddd"))</f>
        <v>domingo</v>
      </c>
      <c r="E19" s="7">
        <v>2</v>
      </c>
      <c r="F19" s="45" t="str">
        <f>IF(FOcorrencias[[#This Row],[Matricula]]="","",VLOOKUP(FOcorrencias[[#This Row],[Matricula]],Cadastros!$P:$Q,2,0))</f>
        <v>Funcionario 2</v>
      </c>
      <c r="G19" s="46" t="s">
        <v>87</v>
      </c>
      <c r="H19" s="18" t="s">
        <v>373</v>
      </c>
      <c r="I19" s="69" t="s">
        <v>387</v>
      </c>
      <c r="J19" s="70" t="s">
        <v>95</v>
      </c>
      <c r="K19" s="85" t="s">
        <v>375</v>
      </c>
      <c r="L19" s="88"/>
      <c r="M19" s="102" t="str" cm="1">
        <f t="array" ref="M19">INDEX('Jornada Prevista'!$H:$H,MATCH(1,('Jornada Prevista'!$B:$B=FOcorrencias[[#This Row],[Matricula]])*('Jornada Prevista'!$P:$P=FOcorrencias[[#This Row],[Mês/Ano]]),0))</f>
        <v>Empresa X</v>
      </c>
      <c r="N19" s="102" t="str" cm="1">
        <f t="array" ref="N19">INDEX('Jornada Prevista'!$I:$I,MATCH(1,('Jornada Prevista'!$B:$B=FOcorrencias[[#This Row],[Matricula]])*('Jornada Prevista'!$P:$P=FOcorrencias[[#This Row],[Mês/Ano]]),0))</f>
        <v>Recursos Humanos</v>
      </c>
      <c r="O19" s="98" t="str" cm="1">
        <f t="array" ref="O19">INDEX('Jornada Prevista'!$J:$J,MATCH(1,('Jornada Prevista'!$B:$B=FOcorrencias[[#This Row],[Matricula]])*('Jornada Prevista'!$P:$P=FOcorrencias[[#This Row],[Mês/Ano]]),0))</f>
        <v>Auxiliar</v>
      </c>
      <c r="P19" s="98" t="str" cm="1">
        <f t="array" ref="P19">INDEX('Jornada Prevista'!$K:$K,MATCH(1,('Jornada Prevista'!$B:$B=FOcorrencias[[#This Row],[Matricula]])*('Jornada Prevista'!$P:$P=FOcorrencias[[#This Row],[Mês/Ano]]),0))</f>
        <v>Turno B</v>
      </c>
      <c r="Q19" s="98" t="str" cm="1">
        <f t="array" ref="Q19">INDEX('Jornada Prevista'!$L:$L,MATCH(1,('Jornada Prevista'!$B:$B=FOcorrencias[[#This Row],[Matricula]])*('Jornada Prevista'!$P:$P=FOcorrencias[[#This Row],[Mês/Ano]]),0))</f>
        <v>12x36</v>
      </c>
      <c r="R19" s="98" t="str" cm="1">
        <f t="array" ref="R19">INDEX('Jornada Prevista'!$M:$M,MATCH(1,('Jornada Prevista'!$B:$B=FOcorrencias[[#This Row],[Matricula]])*('Jornada Prevista'!$P:$P=FOcorrencias[[#This Row],[Mês/Ano]]),0))</f>
        <v>Estágio</v>
      </c>
      <c r="S19" s="98">
        <f>SUMIFS('Jornada Prevista'!$G:$G,'Jornada Prevista'!$B:$B,FOcorrencias[[#This Row],[Matricula]],'Jornada Prevista'!$P:$P,FOcorrencias[[#This Row],[Mês/Ano]])</f>
        <v>184.80000000000015</v>
      </c>
      <c r="T19" s="106">
        <f>SUMIFS('Jornada Prevista'!$N:$N,'Jornada Prevista'!$B:$B,FOcorrencias[[#This Row],[Matricula]],'Jornada Prevista'!$P:$P,FOcorrencias[[#This Row],[Mês/Ano]])</f>
        <v>2303.92</v>
      </c>
      <c r="U19" s="102">
        <f>SUMIFS('Jornada Prevista'!$O:$O,'Jornada Prevista'!$B:$B,FOcorrencias[[#This Row],[Matricula]],'Jornada Prevista'!$P:$P,FOcorrencias[[#This Row],[Mês/Ano]])</f>
        <v>12.467099567099558</v>
      </c>
      <c r="V19" s="94" t="str">
        <f>IF(FOcorrencias[[#This Row],[Data da Ocorrência]]="","",TEXT(FOcorrencias[[#This Row],[Data da Ocorrência]],"mm/aaaa"))</f>
        <v>03/2025</v>
      </c>
    </row>
    <row r="20" spans="2:22" ht="14.4" x14ac:dyDescent="0.25">
      <c r="B20" s="61">
        <v>17</v>
      </c>
      <c r="C20" s="59" t="s">
        <v>160</v>
      </c>
      <c r="D20" s="63" t="str">
        <f>IF(FOcorrencias[[#This Row],[Data da Ocorrência]]="","",TEXT(FOcorrencias[[#This Row],[Data da Ocorrência]],"dddd"))</f>
        <v>sábado</v>
      </c>
      <c r="E20" s="6">
        <v>2</v>
      </c>
      <c r="F20" s="45" t="str">
        <f>IF(FOcorrencias[[#This Row],[Matricula]]="","",VLOOKUP(FOcorrencias[[#This Row],[Matricula]],Cadastros!$P:$Q,2,0))</f>
        <v>Funcionario 2</v>
      </c>
      <c r="G20" s="46" t="s">
        <v>87</v>
      </c>
      <c r="H20" s="18" t="s">
        <v>376</v>
      </c>
      <c r="I20" s="69"/>
      <c r="J20" s="70" t="s">
        <v>95</v>
      </c>
      <c r="K20" s="85" t="s">
        <v>379</v>
      </c>
      <c r="L20" s="88"/>
      <c r="M20" s="102" t="str" cm="1">
        <f t="array" ref="M20">INDEX('Jornada Prevista'!$H:$H,MATCH(1,('Jornada Prevista'!$B:$B=FOcorrencias[[#This Row],[Matricula]])*('Jornada Prevista'!$P:$P=FOcorrencias[[#This Row],[Mês/Ano]]),0))</f>
        <v>Empresa Z</v>
      </c>
      <c r="N20" s="102" t="str" cm="1">
        <f t="array" ref="N20">INDEX('Jornada Prevista'!$I:$I,MATCH(1,('Jornada Prevista'!$B:$B=FOcorrencias[[#This Row],[Matricula]])*('Jornada Prevista'!$P:$P=FOcorrencias[[#This Row],[Mês/Ano]]),0))</f>
        <v>Atendimento</v>
      </c>
      <c r="O20" s="98" t="str" cm="1">
        <f t="array" ref="O20">INDEX('Jornada Prevista'!$J:$J,MATCH(1,('Jornada Prevista'!$B:$B=FOcorrencias[[#This Row],[Matricula]])*('Jornada Prevista'!$P:$P=FOcorrencias[[#This Row],[Mês/Ano]]),0))</f>
        <v>Analista</v>
      </c>
      <c r="P20" s="98" t="str" cm="1">
        <f t="array" ref="P20">INDEX('Jornada Prevista'!$K:$K,MATCH(1,('Jornada Prevista'!$B:$B=FOcorrencias[[#This Row],[Matricula]])*('Jornada Prevista'!$P:$P=FOcorrencias[[#This Row],[Mês/Ano]]),0))</f>
        <v>Turno C</v>
      </c>
      <c r="Q20" s="98" t="str" cm="1">
        <f t="array" ref="Q20">INDEX('Jornada Prevista'!$L:$L,MATCH(1,('Jornada Prevista'!$B:$B=FOcorrencias[[#This Row],[Matricula]])*('Jornada Prevista'!$P:$P=FOcorrencias[[#This Row],[Mês/Ano]]),0))</f>
        <v>12x36</v>
      </c>
      <c r="R20" s="98" t="str" cm="1">
        <f t="array" ref="R20">INDEX('Jornada Prevista'!$M:$M,MATCH(1,('Jornada Prevista'!$B:$B=FOcorrencias[[#This Row],[Matricula]])*('Jornada Prevista'!$P:$P=FOcorrencias[[#This Row],[Mês/Ano]]),0))</f>
        <v>CLT</v>
      </c>
      <c r="S20" s="98">
        <f>SUMIFS('Jornada Prevista'!$G:$G,'Jornada Prevista'!$B:$B,FOcorrencias[[#This Row],[Matricula]],'Jornada Prevista'!$P:$P,FOcorrencias[[#This Row],[Mês/Ano]])</f>
        <v>184.80000000000015</v>
      </c>
      <c r="T20" s="106">
        <f>SUMIFS('Jornada Prevista'!$N:$N,'Jornada Prevista'!$B:$B,FOcorrencias[[#This Row],[Matricula]],'Jornada Prevista'!$P:$P,FOcorrencias[[#This Row],[Mês/Ano]])</f>
        <v>6201.03</v>
      </c>
      <c r="U20" s="102">
        <f>SUMIFS('Jornada Prevista'!$O:$O,'Jornada Prevista'!$B:$B,FOcorrencias[[#This Row],[Matricula]],'Jornada Prevista'!$P:$P,FOcorrencias[[#This Row],[Mês/Ano]])</f>
        <v>33.555357142857112</v>
      </c>
      <c r="V20" s="94" t="str">
        <f>IF(FOcorrencias[[#This Row],[Data da Ocorrência]]="","",TEXT(FOcorrencias[[#This Row],[Data da Ocorrência]],"mm/aaaa"))</f>
        <v>07/2025</v>
      </c>
    </row>
    <row r="21" spans="2:22" ht="14.4" x14ac:dyDescent="0.25">
      <c r="B21" s="61">
        <v>18</v>
      </c>
      <c r="C21" s="59" t="s">
        <v>161</v>
      </c>
      <c r="D21" s="63" t="str">
        <f>IF(FOcorrencias[[#This Row],[Data da Ocorrência]]="","",TEXT(FOcorrencias[[#This Row],[Data da Ocorrência]],"dddd"))</f>
        <v>sexta-feira</v>
      </c>
      <c r="E21" s="7">
        <v>2</v>
      </c>
      <c r="F21" s="45" t="str">
        <f>IF(FOcorrencias[[#This Row],[Matricula]]="","",VLOOKUP(FOcorrencias[[#This Row],[Matricula]],Cadastros!$P:$Q,2,0))</f>
        <v>Funcionario 2</v>
      </c>
      <c r="G21" s="46" t="s">
        <v>88</v>
      </c>
      <c r="H21" s="18" t="s">
        <v>369</v>
      </c>
      <c r="I21" s="69"/>
      <c r="J21" s="70" t="s">
        <v>371</v>
      </c>
      <c r="K21" s="85" t="s">
        <v>372</v>
      </c>
      <c r="L21" s="88" t="s">
        <v>388</v>
      </c>
      <c r="M21" s="102" t="str" cm="1">
        <f t="array" ref="M21">INDEX('Jornada Prevista'!$H:$H,MATCH(1,('Jornada Prevista'!$B:$B=FOcorrencias[[#This Row],[Matricula]])*('Jornada Prevista'!$P:$P=FOcorrencias[[#This Row],[Mês/Ano]]),0))</f>
        <v>Empresa X</v>
      </c>
      <c r="N21" s="102" t="str" cm="1">
        <f t="array" ref="N21">INDEX('Jornada Prevista'!$I:$I,MATCH(1,('Jornada Prevista'!$B:$B=FOcorrencias[[#This Row],[Matricula]])*('Jornada Prevista'!$P:$P=FOcorrencias[[#This Row],[Mês/Ano]]),0))</f>
        <v>TI</v>
      </c>
      <c r="O21" s="98" t="str" cm="1">
        <f t="array" ref="O21">INDEX('Jornada Prevista'!$J:$J,MATCH(1,('Jornada Prevista'!$B:$B=FOcorrencias[[#This Row],[Matricula]])*('Jornada Prevista'!$P:$P=FOcorrencias[[#This Row],[Mês/Ano]]),0))</f>
        <v>Especialista</v>
      </c>
      <c r="P21" s="98" t="str" cm="1">
        <f t="array" ref="P21">INDEX('Jornada Prevista'!$K:$K,MATCH(1,('Jornada Prevista'!$B:$B=FOcorrencias[[#This Row],[Matricula]])*('Jornada Prevista'!$P:$P=FOcorrencias[[#This Row],[Mês/Ano]]),0))</f>
        <v>Turno A</v>
      </c>
      <c r="Q21" s="98" t="str" cm="1">
        <f t="array" ref="Q21">INDEX('Jornada Prevista'!$L:$L,MATCH(1,('Jornada Prevista'!$B:$B=FOcorrencias[[#This Row],[Matricula]])*('Jornada Prevista'!$P:$P=FOcorrencias[[#This Row],[Mês/Ano]]),0))</f>
        <v>6x1</v>
      </c>
      <c r="R21" s="98" t="str" cm="1">
        <f t="array" ref="R21">INDEX('Jornada Prevista'!$M:$M,MATCH(1,('Jornada Prevista'!$B:$B=FOcorrencias[[#This Row],[Matricula]])*('Jornada Prevista'!$P:$P=FOcorrencias[[#This Row],[Mês/Ano]]),0))</f>
        <v>PJ</v>
      </c>
      <c r="S21" s="98">
        <f>SUMIFS('Jornada Prevista'!$G:$G,'Jornada Prevista'!$B:$B,FOcorrencias[[#This Row],[Matricula]],'Jornada Prevista'!$P:$P,FOcorrencias[[#This Row],[Mês/Ano]])</f>
        <v>184.80000000000015</v>
      </c>
      <c r="T21" s="106">
        <f>SUMIFS('Jornada Prevista'!$N:$N,'Jornada Prevista'!$B:$B,FOcorrencias[[#This Row],[Matricula]],'Jornada Prevista'!$P:$P,FOcorrencias[[#This Row],[Mês/Ano]])</f>
        <v>11336.74</v>
      </c>
      <c r="U21" s="102">
        <f>SUMIFS('Jornada Prevista'!$O:$O,'Jornada Prevista'!$B:$B,FOcorrencias[[#This Row],[Matricula]],'Jornada Prevista'!$P:$P,FOcorrencias[[#This Row],[Mês/Ano]])</f>
        <v>61.34599567099562</v>
      </c>
      <c r="V21" s="94" t="str">
        <f>IF(FOcorrencias[[#This Row],[Data da Ocorrência]]="","",TEXT(FOcorrencias[[#This Row],[Data da Ocorrência]],"mm/aaaa"))</f>
        <v>04/2025</v>
      </c>
    </row>
    <row r="22" spans="2:22" ht="14.4" x14ac:dyDescent="0.25">
      <c r="B22" s="61">
        <v>19</v>
      </c>
      <c r="C22" s="59" t="s">
        <v>162</v>
      </c>
      <c r="D22" s="63" t="str">
        <f>IF(FOcorrencias[[#This Row],[Data da Ocorrência]]="","",TEXT(FOcorrencias[[#This Row],[Data da Ocorrência]],"dddd"))</f>
        <v>sexta-feira</v>
      </c>
      <c r="E22" s="6">
        <v>2</v>
      </c>
      <c r="F22" s="45" t="str">
        <f>IF(FOcorrencias[[#This Row],[Matricula]]="","",VLOOKUP(FOcorrencias[[#This Row],[Matricula]],Cadastros!$P:$Q,2,0))</f>
        <v>Funcionario 2</v>
      </c>
      <c r="G22" s="49" t="s">
        <v>88</v>
      </c>
      <c r="H22" s="18" t="s">
        <v>386</v>
      </c>
      <c r="I22" s="69" t="s">
        <v>389</v>
      </c>
      <c r="J22" s="70" t="s">
        <v>371</v>
      </c>
      <c r="K22" s="85" t="s">
        <v>390</v>
      </c>
      <c r="L22" s="88"/>
      <c r="M22" s="102" t="str" cm="1">
        <f t="array" ref="M22">INDEX('Jornada Prevista'!$H:$H,MATCH(1,('Jornada Prevista'!$B:$B=FOcorrencias[[#This Row],[Matricula]])*('Jornada Prevista'!$P:$P=FOcorrencias[[#This Row],[Mês/Ano]]),0))</f>
        <v>Empresa Z</v>
      </c>
      <c r="N22" s="102" t="str" cm="1">
        <f t="array" ref="N22">INDEX('Jornada Prevista'!$I:$I,MATCH(1,('Jornada Prevista'!$B:$B=FOcorrencias[[#This Row],[Matricula]])*('Jornada Prevista'!$P:$P=FOcorrencias[[#This Row],[Mês/Ano]]),0))</f>
        <v>Atendimento</v>
      </c>
      <c r="O22" s="98" t="str" cm="1">
        <f t="array" ref="O22">INDEX('Jornada Prevista'!$J:$J,MATCH(1,('Jornada Prevista'!$B:$B=FOcorrencias[[#This Row],[Matricula]])*('Jornada Prevista'!$P:$P=FOcorrencias[[#This Row],[Mês/Ano]]),0))</f>
        <v>Analista</v>
      </c>
      <c r="P22" s="98" t="str" cm="1">
        <f t="array" ref="P22">INDEX('Jornada Prevista'!$K:$K,MATCH(1,('Jornada Prevista'!$B:$B=FOcorrencias[[#This Row],[Matricula]])*('Jornada Prevista'!$P:$P=FOcorrencias[[#This Row],[Mês/Ano]]),0))</f>
        <v>Turno C</v>
      </c>
      <c r="Q22" s="98" t="str" cm="1">
        <f t="array" ref="Q22">INDEX('Jornada Prevista'!$L:$L,MATCH(1,('Jornada Prevista'!$B:$B=FOcorrencias[[#This Row],[Matricula]])*('Jornada Prevista'!$P:$P=FOcorrencias[[#This Row],[Mês/Ano]]),0))</f>
        <v>12x36</v>
      </c>
      <c r="R22" s="98" t="str" cm="1">
        <f t="array" ref="R22">INDEX('Jornada Prevista'!$M:$M,MATCH(1,('Jornada Prevista'!$B:$B=FOcorrencias[[#This Row],[Matricula]])*('Jornada Prevista'!$P:$P=FOcorrencias[[#This Row],[Mês/Ano]]),0))</f>
        <v>CLT</v>
      </c>
      <c r="S22" s="98">
        <f>SUMIFS('Jornada Prevista'!$G:$G,'Jornada Prevista'!$B:$B,FOcorrencias[[#This Row],[Matricula]],'Jornada Prevista'!$P:$P,FOcorrencias[[#This Row],[Mês/Ano]])</f>
        <v>184.80000000000015</v>
      </c>
      <c r="T22" s="106">
        <f>SUMIFS('Jornada Prevista'!$N:$N,'Jornada Prevista'!$B:$B,FOcorrencias[[#This Row],[Matricula]],'Jornada Prevista'!$P:$P,FOcorrencias[[#This Row],[Mês/Ano]])</f>
        <v>6201.03</v>
      </c>
      <c r="U22" s="102">
        <f>SUMIFS('Jornada Prevista'!$O:$O,'Jornada Prevista'!$B:$B,FOcorrencias[[#This Row],[Matricula]],'Jornada Prevista'!$P:$P,FOcorrencias[[#This Row],[Mês/Ano]])</f>
        <v>33.555357142857112</v>
      </c>
      <c r="V22" s="94" t="str">
        <f>IF(FOcorrencias[[#This Row],[Data da Ocorrência]]="","",TEXT(FOcorrencias[[#This Row],[Data da Ocorrência]],"mm/aaaa"))</f>
        <v>07/2025</v>
      </c>
    </row>
    <row r="23" spans="2:22" ht="14.4" x14ac:dyDescent="0.25">
      <c r="B23" s="61">
        <v>20</v>
      </c>
      <c r="C23" s="59" t="s">
        <v>163</v>
      </c>
      <c r="D23" s="63" t="str">
        <f>IF(FOcorrencias[[#This Row],[Data da Ocorrência]]="","",TEXT(FOcorrencias[[#This Row],[Data da Ocorrência]],"dddd"))</f>
        <v>terça-feira</v>
      </c>
      <c r="E23" s="7">
        <v>2</v>
      </c>
      <c r="F23" s="47" t="str">
        <f>IF(FOcorrencias[[#This Row],[Matricula]]="","",VLOOKUP(FOcorrencias[[#This Row],[Matricula]],Cadastros!$P:$Q,2,0))</f>
        <v>Funcionario 2</v>
      </c>
      <c r="G23" s="46" t="s">
        <v>90</v>
      </c>
      <c r="H23" s="19" t="s">
        <v>369</v>
      </c>
      <c r="I23" s="71" t="s">
        <v>374</v>
      </c>
      <c r="J23" s="72" t="s">
        <v>371</v>
      </c>
      <c r="K23" s="86" t="s">
        <v>382</v>
      </c>
      <c r="L23" s="89"/>
      <c r="M23" s="101" t="str" cm="1">
        <f t="array" ref="M23">INDEX('Jornada Prevista'!$H:$H,MATCH(1,('Jornada Prevista'!$B:$B=FOcorrencias[[#This Row],[Matricula]])*('Jornada Prevista'!$P:$P=FOcorrencias[[#This Row],[Mês/Ano]]),0))</f>
        <v>Empresa X</v>
      </c>
      <c r="N23" s="101" t="str" cm="1">
        <f t="array" ref="N23">INDEX('Jornada Prevista'!$I:$I,MATCH(1,('Jornada Prevista'!$B:$B=FOcorrencias[[#This Row],[Matricula]])*('Jornada Prevista'!$P:$P=FOcorrencias[[#This Row],[Mês/Ano]]),0))</f>
        <v>Contabilidade</v>
      </c>
      <c r="O23" s="97" t="str" cm="1">
        <f t="array" ref="O23">INDEX('Jornada Prevista'!$J:$J,MATCH(1,('Jornada Prevista'!$B:$B=FOcorrencias[[#This Row],[Matricula]])*('Jornada Prevista'!$P:$P=FOcorrencias[[#This Row],[Mês/Ano]]),0))</f>
        <v>Auxiliar Administrativo</v>
      </c>
      <c r="P23" s="97" t="str" cm="1">
        <f t="array" ref="P23">INDEX('Jornada Prevista'!$K:$K,MATCH(1,('Jornada Prevista'!$B:$B=FOcorrencias[[#This Row],[Matricula]])*('Jornada Prevista'!$P:$P=FOcorrencias[[#This Row],[Mês/Ano]]),0))</f>
        <v>Turno C</v>
      </c>
      <c r="Q23" s="97" t="str" cm="1">
        <f t="array" ref="Q23">INDEX('Jornada Prevista'!$L:$L,MATCH(1,('Jornada Prevista'!$B:$B=FOcorrencias[[#This Row],[Matricula]])*('Jornada Prevista'!$P:$P=FOcorrencias[[#This Row],[Mês/Ano]]),0))</f>
        <v>6x1</v>
      </c>
      <c r="R23" s="97" t="str" cm="1">
        <f t="array" ref="R23">INDEX('Jornada Prevista'!$M:$M,MATCH(1,('Jornada Prevista'!$B:$B=FOcorrencias[[#This Row],[Matricula]])*('Jornada Prevista'!$P:$P=FOcorrencias[[#This Row],[Mês/Ano]]),0))</f>
        <v>PJ</v>
      </c>
      <c r="S23" s="97">
        <f>SUMIFS('Jornada Prevista'!$G:$G,'Jornada Prevista'!$B:$B,FOcorrencias[[#This Row],[Matricula]],'Jornada Prevista'!$P:$P,FOcorrencias[[#This Row],[Mês/Ano]])</f>
        <v>184.80000000000015</v>
      </c>
      <c r="T23" s="105">
        <f>SUMIFS('Jornada Prevista'!$N:$N,'Jornada Prevista'!$B:$B,FOcorrencias[[#This Row],[Matricula]],'Jornada Prevista'!$P:$P,FOcorrencias[[#This Row],[Mês/Ano]])</f>
        <v>10231</v>
      </c>
      <c r="U23" s="101">
        <f>SUMIFS('Jornada Prevista'!$O:$O,'Jornada Prevista'!$B:$B,FOcorrencias[[#This Row],[Matricula]],'Jornada Prevista'!$P:$P,FOcorrencias[[#This Row],[Mês/Ano]])</f>
        <v>55.362554112554065</v>
      </c>
      <c r="V23" s="94" t="str">
        <f>IF(FOcorrencias[[#This Row],[Data da Ocorrência]]="","",TEXT(FOcorrencias[[#This Row],[Data da Ocorrência]],"mm/aaaa"))</f>
        <v>11/2025</v>
      </c>
    </row>
    <row r="24" spans="2:22" ht="14.4" x14ac:dyDescent="0.25">
      <c r="B24" s="61">
        <v>21</v>
      </c>
      <c r="C24" s="59" t="s">
        <v>164</v>
      </c>
      <c r="D24" s="63" t="str">
        <f>IF(FOcorrencias[[#This Row],[Data da Ocorrência]]="","",TEXT(FOcorrencias[[#This Row],[Data da Ocorrência]],"dddd"))</f>
        <v>sábado</v>
      </c>
      <c r="E24" s="6">
        <v>2</v>
      </c>
      <c r="F24" s="45" t="str">
        <f>IF(FOcorrencias[[#This Row],[Matricula]]="","",VLOOKUP(FOcorrencias[[#This Row],[Matricula]],Cadastros!$P:$Q,2,0))</f>
        <v>Funcionario 2</v>
      </c>
      <c r="G24" s="46" t="s">
        <v>87</v>
      </c>
      <c r="H24" s="18" t="s">
        <v>384</v>
      </c>
      <c r="I24" s="69"/>
      <c r="J24" s="70" t="s">
        <v>371</v>
      </c>
      <c r="K24" s="85" t="s">
        <v>380</v>
      </c>
      <c r="L24" s="88" t="s">
        <v>383</v>
      </c>
      <c r="M24" s="102" t="str" cm="1">
        <f t="array" ref="M24">INDEX('Jornada Prevista'!$H:$H,MATCH(1,('Jornada Prevista'!$B:$B=FOcorrencias[[#This Row],[Matricula]])*('Jornada Prevista'!$P:$P=FOcorrencias[[#This Row],[Mês/Ano]]),0))</f>
        <v>Empresa X</v>
      </c>
      <c r="N24" s="102" t="str" cm="1">
        <f t="array" ref="N24">INDEX('Jornada Prevista'!$I:$I,MATCH(1,('Jornada Prevista'!$B:$B=FOcorrencias[[#This Row],[Matricula]])*('Jornada Prevista'!$P:$P=FOcorrencias[[#This Row],[Mês/Ano]]),0))</f>
        <v>Recursos Humanos</v>
      </c>
      <c r="O24" s="98" t="str" cm="1">
        <f t="array" ref="O24">INDEX('Jornada Prevista'!$J:$J,MATCH(1,('Jornada Prevista'!$B:$B=FOcorrencias[[#This Row],[Matricula]])*('Jornada Prevista'!$P:$P=FOcorrencias[[#This Row],[Mês/Ano]]),0))</f>
        <v>Auxiliar</v>
      </c>
      <c r="P24" s="98" t="str" cm="1">
        <f t="array" ref="P24">INDEX('Jornada Prevista'!$K:$K,MATCH(1,('Jornada Prevista'!$B:$B=FOcorrencias[[#This Row],[Matricula]])*('Jornada Prevista'!$P:$P=FOcorrencias[[#This Row],[Mês/Ano]]),0))</f>
        <v>Turno B</v>
      </c>
      <c r="Q24" s="98" t="str" cm="1">
        <f t="array" ref="Q24">INDEX('Jornada Prevista'!$L:$L,MATCH(1,('Jornada Prevista'!$B:$B=FOcorrencias[[#This Row],[Matricula]])*('Jornada Prevista'!$P:$P=FOcorrencias[[#This Row],[Mês/Ano]]),0))</f>
        <v>12x36</v>
      </c>
      <c r="R24" s="98" t="str" cm="1">
        <f t="array" ref="R24">INDEX('Jornada Prevista'!$M:$M,MATCH(1,('Jornada Prevista'!$B:$B=FOcorrencias[[#This Row],[Matricula]])*('Jornada Prevista'!$P:$P=FOcorrencias[[#This Row],[Mês/Ano]]),0))</f>
        <v>Estágio</v>
      </c>
      <c r="S24" s="98">
        <f>SUMIFS('Jornada Prevista'!$G:$G,'Jornada Prevista'!$B:$B,FOcorrencias[[#This Row],[Matricula]],'Jornada Prevista'!$P:$P,FOcorrencias[[#This Row],[Mês/Ano]])</f>
        <v>184.80000000000015</v>
      </c>
      <c r="T24" s="106">
        <f>SUMIFS('Jornada Prevista'!$N:$N,'Jornada Prevista'!$B:$B,FOcorrencias[[#This Row],[Matricula]],'Jornada Prevista'!$P:$P,FOcorrencias[[#This Row],[Mês/Ano]])</f>
        <v>2303.92</v>
      </c>
      <c r="U24" s="102">
        <f>SUMIFS('Jornada Prevista'!$O:$O,'Jornada Prevista'!$B:$B,FOcorrencias[[#This Row],[Matricula]],'Jornada Prevista'!$P:$P,FOcorrencias[[#This Row],[Mês/Ano]])</f>
        <v>12.467099567099558</v>
      </c>
      <c r="V24" s="94" t="str">
        <f>IF(FOcorrencias[[#This Row],[Data da Ocorrência]]="","",TEXT(FOcorrencias[[#This Row],[Data da Ocorrência]],"mm/aaaa"))</f>
        <v>03/2025</v>
      </c>
    </row>
    <row r="25" spans="2:22" ht="14.4" x14ac:dyDescent="0.25">
      <c r="B25" s="61">
        <v>22</v>
      </c>
      <c r="C25" s="59" t="s">
        <v>165</v>
      </c>
      <c r="D25" s="63" t="str">
        <f>IF(FOcorrencias[[#This Row],[Data da Ocorrência]]="","",TEXT(FOcorrencias[[#This Row],[Data da Ocorrência]],"dddd"))</f>
        <v>sexta-feira</v>
      </c>
      <c r="E25" s="7">
        <v>2</v>
      </c>
      <c r="F25" s="45" t="str">
        <f>IF(FOcorrencias[[#This Row],[Matricula]]="","",VLOOKUP(FOcorrencias[[#This Row],[Matricula]],Cadastros!$P:$Q,2,0))</f>
        <v>Funcionario 2</v>
      </c>
      <c r="G25" s="46" t="s">
        <v>87</v>
      </c>
      <c r="H25" s="18" t="s">
        <v>376</v>
      </c>
      <c r="I25" s="69"/>
      <c r="J25" s="70" t="s">
        <v>95</v>
      </c>
      <c r="K25" s="85" t="s">
        <v>379</v>
      </c>
      <c r="L25" s="88"/>
      <c r="M25" s="102" t="str" cm="1">
        <f t="array" ref="M25">INDEX('Jornada Prevista'!$H:$H,MATCH(1,('Jornada Prevista'!$B:$B=FOcorrencias[[#This Row],[Matricula]])*('Jornada Prevista'!$P:$P=FOcorrencias[[#This Row],[Mês/Ano]]),0))</f>
        <v>Empresa X</v>
      </c>
      <c r="N25" s="102" t="str" cm="1">
        <f t="array" ref="N25">INDEX('Jornada Prevista'!$I:$I,MATCH(1,('Jornada Prevista'!$B:$B=FOcorrencias[[#This Row],[Matricula]])*('Jornada Prevista'!$P:$P=FOcorrencias[[#This Row],[Mês/Ano]]),0))</f>
        <v>Financeiro</v>
      </c>
      <c r="O25" s="98" t="str" cm="1">
        <f t="array" ref="O25">INDEX('Jornada Prevista'!$J:$J,MATCH(1,('Jornada Prevista'!$B:$B=FOcorrencias[[#This Row],[Matricula]])*('Jornada Prevista'!$P:$P=FOcorrencias[[#This Row],[Mês/Ano]]),0))</f>
        <v>Engenheiro</v>
      </c>
      <c r="P25" s="98" t="str" cm="1">
        <f t="array" ref="P25">INDEX('Jornada Prevista'!$K:$K,MATCH(1,('Jornada Prevista'!$B:$B=FOcorrencias[[#This Row],[Matricula]])*('Jornada Prevista'!$P:$P=FOcorrencias[[#This Row],[Mês/Ano]]),0))</f>
        <v>Turno D</v>
      </c>
      <c r="Q25" s="98" t="str" cm="1">
        <f t="array" ref="Q25">INDEX('Jornada Prevista'!$L:$L,MATCH(1,('Jornada Prevista'!$B:$B=FOcorrencias[[#This Row],[Matricula]])*('Jornada Prevista'!$P:$P=FOcorrencias[[#This Row],[Mês/Ano]]),0))</f>
        <v>5x1</v>
      </c>
      <c r="R25" s="98" t="str" cm="1">
        <f t="array" ref="R25">INDEX('Jornada Prevista'!$M:$M,MATCH(1,('Jornada Prevista'!$B:$B=FOcorrencias[[#This Row],[Matricula]])*('Jornada Prevista'!$P:$P=FOcorrencias[[#This Row],[Mês/Ano]]),0))</f>
        <v>Estágio</v>
      </c>
      <c r="S25" s="98">
        <f>SUMIFS('Jornada Prevista'!$G:$G,'Jornada Prevista'!$B:$B,FOcorrencias[[#This Row],[Matricula]],'Jornada Prevista'!$P:$P,FOcorrencias[[#This Row],[Mês/Ano]])</f>
        <v>184.80000000000015</v>
      </c>
      <c r="T25" s="106">
        <f>SUMIFS('Jornada Prevista'!$N:$N,'Jornada Prevista'!$B:$B,FOcorrencias[[#This Row],[Matricula]],'Jornada Prevista'!$P:$P,FOcorrencias[[#This Row],[Mês/Ano]])</f>
        <v>8720.85</v>
      </c>
      <c r="U25" s="102">
        <f>SUMIFS('Jornada Prevista'!$O:$O,'Jornada Prevista'!$B:$B,FOcorrencias[[#This Row],[Matricula]],'Jornada Prevista'!$P:$P,FOcorrencias[[#This Row],[Mês/Ano]])</f>
        <v>47.190746753246714</v>
      </c>
      <c r="V25" s="94" t="str">
        <f>IF(FOcorrencias[[#This Row],[Data da Ocorrência]]="","",TEXT(FOcorrencias[[#This Row],[Data da Ocorrência]],"mm/aaaa"))</f>
        <v>09/2025</v>
      </c>
    </row>
    <row r="26" spans="2:22" ht="14.4" x14ac:dyDescent="0.25">
      <c r="B26" s="61">
        <v>23</v>
      </c>
      <c r="C26" s="59" t="s">
        <v>166</v>
      </c>
      <c r="D26" s="63" t="str">
        <f>IF(FOcorrencias[[#This Row],[Data da Ocorrência]]="","",TEXT(FOcorrencias[[#This Row],[Data da Ocorrência]],"dddd"))</f>
        <v>sábado</v>
      </c>
      <c r="E26" s="6">
        <v>3</v>
      </c>
      <c r="F26" s="45" t="str">
        <f>IF(FOcorrencias[[#This Row],[Matricula]]="","",VLOOKUP(FOcorrencias[[#This Row],[Matricula]],Cadastros!$P:$Q,2,0))</f>
        <v>Funcionario 3</v>
      </c>
      <c r="G26" s="46" t="s">
        <v>87</v>
      </c>
      <c r="H26" s="18" t="s">
        <v>391</v>
      </c>
      <c r="I26" s="69" t="s">
        <v>387</v>
      </c>
      <c r="J26" s="70" t="s">
        <v>371</v>
      </c>
      <c r="K26" s="85" t="s">
        <v>375</v>
      </c>
      <c r="L26" s="88" t="s">
        <v>392</v>
      </c>
      <c r="M26" s="102" t="str" cm="1">
        <f t="array" ref="M26">INDEX('Jornada Prevista'!$H:$H,MATCH(1,('Jornada Prevista'!$B:$B=FOcorrencias[[#This Row],[Matricula]])*('Jornada Prevista'!$P:$P=FOcorrencias[[#This Row],[Mês/Ano]]),0))</f>
        <v>Empresa X</v>
      </c>
      <c r="N26" s="102" t="str" cm="1">
        <f t="array" ref="N26">INDEX('Jornada Prevista'!$I:$I,MATCH(1,('Jornada Prevista'!$B:$B=FOcorrencias[[#This Row],[Matricula]])*('Jornada Prevista'!$P:$P=FOcorrencias[[#This Row],[Mês/Ano]]),0))</f>
        <v>Vendas</v>
      </c>
      <c r="O26" s="98" t="str" cm="1">
        <f t="array" ref="O26">INDEX('Jornada Prevista'!$J:$J,MATCH(1,('Jornada Prevista'!$B:$B=FOcorrencias[[#This Row],[Matricula]])*('Jornada Prevista'!$P:$P=FOcorrencias[[#This Row],[Mês/Ano]]),0))</f>
        <v>Administrador</v>
      </c>
      <c r="P26" s="98" t="str" cm="1">
        <f t="array" ref="P26">INDEX('Jornada Prevista'!$K:$K,MATCH(1,('Jornada Prevista'!$B:$B=FOcorrencias[[#This Row],[Matricula]])*('Jornada Prevista'!$P:$P=FOcorrencias[[#This Row],[Mês/Ano]]),0))</f>
        <v>Turno B</v>
      </c>
      <c r="Q26" s="98" t="str" cm="1">
        <f t="array" ref="Q26">INDEX('Jornada Prevista'!$L:$L,MATCH(1,('Jornada Prevista'!$B:$B=FOcorrencias[[#This Row],[Matricula]])*('Jornada Prevista'!$P:$P=FOcorrencias[[#This Row],[Mês/Ano]]),0))</f>
        <v>5x1</v>
      </c>
      <c r="R26" s="98" t="str" cm="1">
        <f t="array" ref="R26">INDEX('Jornada Prevista'!$M:$M,MATCH(1,('Jornada Prevista'!$B:$B=FOcorrencias[[#This Row],[Matricula]])*('Jornada Prevista'!$P:$P=FOcorrencias[[#This Row],[Mês/Ano]]),0))</f>
        <v>Estágio</v>
      </c>
      <c r="S26" s="98">
        <f>SUMIFS('Jornada Prevista'!$G:$G,'Jornada Prevista'!$B:$B,FOcorrencias[[#This Row],[Matricula]],'Jornada Prevista'!$P:$P,FOcorrencias[[#This Row],[Mês/Ano]])</f>
        <v>184.80000000000015</v>
      </c>
      <c r="T26" s="106">
        <f>SUMIFS('Jornada Prevista'!$N:$N,'Jornada Prevista'!$B:$B,FOcorrencias[[#This Row],[Matricula]],'Jornada Prevista'!$P:$P,FOcorrencias[[#This Row],[Mês/Ano]])</f>
        <v>3148.44</v>
      </c>
      <c r="U26" s="102">
        <f>SUMIFS('Jornada Prevista'!$O:$O,'Jornada Prevista'!$B:$B,FOcorrencias[[#This Row],[Matricula]],'Jornada Prevista'!$P:$P,FOcorrencias[[#This Row],[Mês/Ano]])</f>
        <v>17.037012987012972</v>
      </c>
      <c r="V26" s="94" t="str">
        <f>IF(FOcorrencias[[#This Row],[Data da Ocorrência]]="","",TEXT(FOcorrencias[[#This Row],[Data da Ocorrência]],"mm/aaaa"))</f>
        <v>09/2025</v>
      </c>
    </row>
    <row r="27" spans="2:22" ht="14.4" x14ac:dyDescent="0.25">
      <c r="B27" s="61">
        <v>24</v>
      </c>
      <c r="C27" s="59" t="s">
        <v>167</v>
      </c>
      <c r="D27" s="63" t="str">
        <f>IF(FOcorrencias[[#This Row],[Data da Ocorrência]]="","",TEXT(FOcorrencias[[#This Row],[Data da Ocorrência]],"dddd"))</f>
        <v>domingo</v>
      </c>
      <c r="E27" s="7">
        <v>3</v>
      </c>
      <c r="F27" s="45" t="str">
        <f>IF(FOcorrencias[[#This Row],[Matricula]]="","",VLOOKUP(FOcorrencias[[#This Row],[Matricula]],Cadastros!$P:$Q,2,0))</f>
        <v>Funcionario 3</v>
      </c>
      <c r="G27" s="46" t="s">
        <v>90</v>
      </c>
      <c r="H27" s="18" t="s">
        <v>384</v>
      </c>
      <c r="I27" s="69"/>
      <c r="J27" s="70" t="s">
        <v>371</v>
      </c>
      <c r="K27" s="85" t="s">
        <v>375</v>
      </c>
      <c r="L27" s="88"/>
      <c r="M27" s="102" t="str" cm="1">
        <f t="array" ref="M27">INDEX('Jornada Prevista'!$H:$H,MATCH(1,('Jornada Prevista'!$B:$B=FOcorrencias[[#This Row],[Matricula]])*('Jornada Prevista'!$P:$P=FOcorrencias[[#This Row],[Mês/Ano]]),0))</f>
        <v>Empresa Y</v>
      </c>
      <c r="N27" s="102" t="str" cm="1">
        <f t="array" ref="N27">INDEX('Jornada Prevista'!$I:$I,MATCH(1,('Jornada Prevista'!$B:$B=FOcorrencias[[#This Row],[Matricula]])*('Jornada Prevista'!$P:$P=FOcorrencias[[#This Row],[Mês/Ano]]),0))</f>
        <v>Qualidade</v>
      </c>
      <c r="O27" s="98" t="str" cm="1">
        <f t="array" ref="O27">INDEX('Jornada Prevista'!$J:$J,MATCH(1,('Jornada Prevista'!$B:$B=FOcorrencias[[#This Row],[Matricula]])*('Jornada Prevista'!$P:$P=FOcorrencias[[#This Row],[Mês/Ano]]),0))</f>
        <v>Assistente</v>
      </c>
      <c r="P27" s="98" t="str" cm="1">
        <f t="array" ref="P27">INDEX('Jornada Prevista'!$K:$K,MATCH(1,('Jornada Prevista'!$B:$B=FOcorrencias[[#This Row],[Matricula]])*('Jornada Prevista'!$P:$P=FOcorrencias[[#This Row],[Mês/Ano]]),0))</f>
        <v>Turno D</v>
      </c>
      <c r="Q27" s="98" t="str" cm="1">
        <f t="array" ref="Q27">INDEX('Jornada Prevista'!$L:$L,MATCH(1,('Jornada Prevista'!$B:$B=FOcorrencias[[#This Row],[Matricula]])*('Jornada Prevista'!$P:$P=FOcorrencias[[#This Row],[Mês/Ano]]),0))</f>
        <v>12x36</v>
      </c>
      <c r="R27" s="98" t="str" cm="1">
        <f t="array" ref="R27">INDEX('Jornada Prevista'!$M:$M,MATCH(1,('Jornada Prevista'!$B:$B=FOcorrencias[[#This Row],[Matricula]])*('Jornada Prevista'!$P:$P=FOcorrencias[[#This Row],[Mês/Ano]]),0))</f>
        <v>CLT</v>
      </c>
      <c r="S27" s="98">
        <f>SUMIFS('Jornada Prevista'!$G:$G,'Jornada Prevista'!$B:$B,FOcorrencias[[#This Row],[Matricula]],'Jornada Prevista'!$P:$P,FOcorrencias[[#This Row],[Mês/Ano]])</f>
        <v>184.80000000000015</v>
      </c>
      <c r="T27" s="106">
        <f>SUMIFS('Jornada Prevista'!$N:$N,'Jornada Prevista'!$B:$B,FOcorrencias[[#This Row],[Matricula]],'Jornada Prevista'!$P:$P,FOcorrencias[[#This Row],[Mês/Ano]])</f>
        <v>6323.62</v>
      </c>
      <c r="U27" s="102">
        <f>SUMIFS('Jornada Prevista'!$O:$O,'Jornada Prevista'!$B:$B,FOcorrencias[[#This Row],[Matricula]],'Jornada Prevista'!$P:$P,FOcorrencias[[#This Row],[Mês/Ano]])</f>
        <v>34.218722943722916</v>
      </c>
      <c r="V27" s="94" t="str">
        <f>IF(FOcorrencias[[#This Row],[Data da Ocorrência]]="","",TEXT(FOcorrencias[[#This Row],[Data da Ocorrência]],"mm/aaaa"))</f>
        <v>11/2025</v>
      </c>
    </row>
    <row r="28" spans="2:22" ht="14.4" x14ac:dyDescent="0.25">
      <c r="B28" s="61">
        <v>25</v>
      </c>
      <c r="C28" s="59" t="s">
        <v>168</v>
      </c>
      <c r="D28" s="63" t="str">
        <f>IF(FOcorrencias[[#This Row],[Data da Ocorrência]]="","",TEXT(FOcorrencias[[#This Row],[Data da Ocorrência]],"dddd"))</f>
        <v>sexta-feira</v>
      </c>
      <c r="E28" s="6">
        <v>3</v>
      </c>
      <c r="F28" s="45" t="str">
        <f>IF(FOcorrencias[[#This Row],[Matricula]]="","",VLOOKUP(FOcorrencias[[#This Row],[Matricula]],Cadastros!$P:$Q,2,0))</f>
        <v>Funcionario 3</v>
      </c>
      <c r="G28" s="49" t="s">
        <v>90</v>
      </c>
      <c r="H28" s="18" t="s">
        <v>369</v>
      </c>
      <c r="I28" s="69"/>
      <c r="J28" s="70" t="s">
        <v>95</v>
      </c>
      <c r="K28" s="85" t="s">
        <v>375</v>
      </c>
      <c r="L28" s="88"/>
      <c r="M28" s="102" t="str" cm="1">
        <f t="array" ref="M28">INDEX('Jornada Prevista'!$H:$H,MATCH(1,('Jornada Prevista'!$B:$B=FOcorrencias[[#This Row],[Matricula]])*('Jornada Prevista'!$P:$P=FOcorrencias[[#This Row],[Mês/Ano]]),0))</f>
        <v>Empresa Y</v>
      </c>
      <c r="N28" s="102" t="str" cm="1">
        <f t="array" ref="N28">INDEX('Jornada Prevista'!$I:$I,MATCH(1,('Jornada Prevista'!$B:$B=FOcorrencias[[#This Row],[Matricula]])*('Jornada Prevista'!$P:$P=FOcorrencias[[#This Row],[Mês/Ano]]),0))</f>
        <v>Qualidade</v>
      </c>
      <c r="O28" s="98" t="str" cm="1">
        <f t="array" ref="O28">INDEX('Jornada Prevista'!$J:$J,MATCH(1,('Jornada Prevista'!$B:$B=FOcorrencias[[#This Row],[Matricula]])*('Jornada Prevista'!$P:$P=FOcorrencias[[#This Row],[Mês/Ano]]),0))</f>
        <v>Assistente</v>
      </c>
      <c r="P28" s="98" t="str" cm="1">
        <f t="array" ref="P28">INDEX('Jornada Prevista'!$K:$K,MATCH(1,('Jornada Prevista'!$B:$B=FOcorrencias[[#This Row],[Matricula]])*('Jornada Prevista'!$P:$P=FOcorrencias[[#This Row],[Mês/Ano]]),0))</f>
        <v>Turno D</v>
      </c>
      <c r="Q28" s="98" t="str" cm="1">
        <f t="array" ref="Q28">INDEX('Jornada Prevista'!$L:$L,MATCH(1,('Jornada Prevista'!$B:$B=FOcorrencias[[#This Row],[Matricula]])*('Jornada Prevista'!$P:$P=FOcorrencias[[#This Row],[Mês/Ano]]),0))</f>
        <v>12x36</v>
      </c>
      <c r="R28" s="98" t="str" cm="1">
        <f t="array" ref="R28">INDEX('Jornada Prevista'!$M:$M,MATCH(1,('Jornada Prevista'!$B:$B=FOcorrencias[[#This Row],[Matricula]])*('Jornada Prevista'!$P:$P=FOcorrencias[[#This Row],[Mês/Ano]]),0))</f>
        <v>CLT</v>
      </c>
      <c r="S28" s="98">
        <f>SUMIFS('Jornada Prevista'!$G:$G,'Jornada Prevista'!$B:$B,FOcorrencias[[#This Row],[Matricula]],'Jornada Prevista'!$P:$P,FOcorrencias[[#This Row],[Mês/Ano]])</f>
        <v>184.80000000000015</v>
      </c>
      <c r="T28" s="106">
        <f>SUMIFS('Jornada Prevista'!$N:$N,'Jornada Prevista'!$B:$B,FOcorrencias[[#This Row],[Matricula]],'Jornada Prevista'!$P:$P,FOcorrencias[[#This Row],[Mês/Ano]])</f>
        <v>6323.62</v>
      </c>
      <c r="U28" s="102">
        <f>SUMIFS('Jornada Prevista'!$O:$O,'Jornada Prevista'!$B:$B,FOcorrencias[[#This Row],[Matricula]],'Jornada Prevista'!$P:$P,FOcorrencias[[#This Row],[Mês/Ano]])</f>
        <v>34.218722943722916</v>
      </c>
      <c r="V28" s="94" t="str">
        <f>IF(FOcorrencias[[#This Row],[Data da Ocorrência]]="","",TEXT(FOcorrencias[[#This Row],[Data da Ocorrência]],"mm/aaaa"))</f>
        <v>11/2025</v>
      </c>
    </row>
    <row r="29" spans="2:22" ht="14.4" x14ac:dyDescent="0.25">
      <c r="B29" s="61">
        <v>26</v>
      </c>
      <c r="C29" s="59" t="s">
        <v>169</v>
      </c>
      <c r="D29" s="63" t="str">
        <f>IF(FOcorrencias[[#This Row],[Data da Ocorrência]]="","",TEXT(FOcorrencias[[#This Row],[Data da Ocorrência]],"dddd"))</f>
        <v>sexta-feira</v>
      </c>
      <c r="E29" s="7">
        <v>3</v>
      </c>
      <c r="F29" s="45" t="str">
        <f>IF(FOcorrencias[[#This Row],[Matricula]]="","",VLOOKUP(FOcorrencias[[#This Row],[Matricula]],Cadastros!$P:$Q,2,0))</f>
        <v>Funcionario 3</v>
      </c>
      <c r="G29" s="46" t="s">
        <v>89</v>
      </c>
      <c r="H29" s="18" t="s">
        <v>386</v>
      </c>
      <c r="I29" s="69"/>
      <c r="J29" s="70" t="s">
        <v>95</v>
      </c>
      <c r="K29" s="85" t="s">
        <v>372</v>
      </c>
      <c r="L29" s="88" t="s">
        <v>388</v>
      </c>
      <c r="M29" s="102" t="str" cm="1">
        <f t="array" ref="M29">INDEX('Jornada Prevista'!$H:$H,MATCH(1,('Jornada Prevista'!$B:$B=FOcorrencias[[#This Row],[Matricula]])*('Jornada Prevista'!$P:$P=FOcorrencias[[#This Row],[Mês/Ano]]),0))</f>
        <v>Empresa Z</v>
      </c>
      <c r="N29" s="102" t="str" cm="1">
        <f t="array" ref="N29">INDEX('Jornada Prevista'!$I:$I,MATCH(1,('Jornada Prevista'!$B:$B=FOcorrencias[[#This Row],[Matricula]])*('Jornada Prevista'!$P:$P=FOcorrencias[[#This Row],[Mês/Ano]]),0))</f>
        <v>Vendas</v>
      </c>
      <c r="O29" s="98" t="str" cm="1">
        <f t="array" ref="O29">INDEX('Jornada Prevista'!$J:$J,MATCH(1,('Jornada Prevista'!$B:$B=FOcorrencias[[#This Row],[Matricula]])*('Jornada Prevista'!$P:$P=FOcorrencias[[#This Row],[Mês/Ano]]),0))</f>
        <v>Auxiliar</v>
      </c>
      <c r="P29" s="98" t="str" cm="1">
        <f t="array" ref="P29">INDEX('Jornada Prevista'!$K:$K,MATCH(1,('Jornada Prevista'!$B:$B=FOcorrencias[[#This Row],[Matricula]])*('Jornada Prevista'!$P:$P=FOcorrencias[[#This Row],[Mês/Ano]]),0))</f>
        <v>Turno D</v>
      </c>
      <c r="Q29" s="98" t="str" cm="1">
        <f t="array" ref="Q29">INDEX('Jornada Prevista'!$L:$L,MATCH(1,('Jornada Prevista'!$B:$B=FOcorrencias[[#This Row],[Matricula]])*('Jornada Prevista'!$P:$P=FOcorrencias[[#This Row],[Mês/Ano]]),0))</f>
        <v>6x1</v>
      </c>
      <c r="R29" s="98" t="str" cm="1">
        <f t="array" ref="R29">INDEX('Jornada Prevista'!$M:$M,MATCH(1,('Jornada Prevista'!$B:$B=FOcorrencias[[#This Row],[Matricula]])*('Jornada Prevista'!$P:$P=FOcorrencias[[#This Row],[Mês/Ano]]),0))</f>
        <v>Estágio</v>
      </c>
      <c r="S29" s="98">
        <f>SUMIFS('Jornada Prevista'!$G:$G,'Jornada Prevista'!$B:$B,FOcorrencias[[#This Row],[Matricula]],'Jornada Prevista'!$P:$P,FOcorrencias[[#This Row],[Mês/Ano]])</f>
        <v>184.80000000000015</v>
      </c>
      <c r="T29" s="106">
        <f>SUMIFS('Jornada Prevista'!$N:$N,'Jornada Prevista'!$B:$B,FOcorrencias[[#This Row],[Matricula]],'Jornada Prevista'!$P:$P,FOcorrencias[[#This Row],[Mês/Ano]])</f>
        <v>8018.93</v>
      </c>
      <c r="U29" s="102">
        <f>SUMIFS('Jornada Prevista'!$O:$O,'Jornada Prevista'!$B:$B,FOcorrencias[[#This Row],[Matricula]],'Jornada Prevista'!$P:$P,FOcorrencias[[#This Row],[Mês/Ano]])</f>
        <v>43.392478354978323</v>
      </c>
      <c r="V29" s="94" t="str">
        <f>IF(FOcorrencias[[#This Row],[Data da Ocorrência]]="","",TEXT(FOcorrencias[[#This Row],[Data da Ocorrência]],"mm/aaaa"))</f>
        <v>12/2025</v>
      </c>
    </row>
    <row r="30" spans="2:22" ht="14.4" x14ac:dyDescent="0.25">
      <c r="B30" s="61">
        <v>27</v>
      </c>
      <c r="C30" s="59" t="s">
        <v>170</v>
      </c>
      <c r="D30" s="63" t="str">
        <f>IF(FOcorrencias[[#This Row],[Data da Ocorrência]]="","",TEXT(FOcorrencias[[#This Row],[Data da Ocorrência]],"dddd"))</f>
        <v>sábado</v>
      </c>
      <c r="E30" s="6">
        <v>3</v>
      </c>
      <c r="F30" s="47" t="str">
        <f>IF(FOcorrencias[[#This Row],[Matricula]]="","",VLOOKUP(FOcorrencias[[#This Row],[Matricula]],Cadastros!$P:$Q,2,0))</f>
        <v>Funcionario 3</v>
      </c>
      <c r="G30" s="46" t="s">
        <v>90</v>
      </c>
      <c r="H30" s="19" t="s">
        <v>384</v>
      </c>
      <c r="I30" s="71"/>
      <c r="J30" s="72" t="s">
        <v>95</v>
      </c>
      <c r="K30" s="86" t="s">
        <v>382</v>
      </c>
      <c r="L30" s="89" t="s">
        <v>392</v>
      </c>
      <c r="M30" s="101" t="str" cm="1">
        <f t="array" ref="M30">INDEX('Jornada Prevista'!$H:$H,MATCH(1,('Jornada Prevista'!$B:$B=FOcorrencias[[#This Row],[Matricula]])*('Jornada Prevista'!$P:$P=FOcorrencias[[#This Row],[Mês/Ano]]),0))</f>
        <v>Empresa Y</v>
      </c>
      <c r="N30" s="101" t="str" cm="1">
        <f t="array" ref="N30">INDEX('Jornada Prevista'!$I:$I,MATCH(1,('Jornada Prevista'!$B:$B=FOcorrencias[[#This Row],[Matricula]])*('Jornada Prevista'!$P:$P=FOcorrencias[[#This Row],[Mês/Ano]]),0))</f>
        <v>Operações</v>
      </c>
      <c r="O30" s="97" t="str" cm="1">
        <f t="array" ref="O30">INDEX('Jornada Prevista'!$J:$J,MATCH(1,('Jornada Prevista'!$B:$B=FOcorrencias[[#This Row],[Matricula]])*('Jornada Prevista'!$P:$P=FOcorrencias[[#This Row],[Mês/Ano]]),0))</f>
        <v>Diretor</v>
      </c>
      <c r="P30" s="97" t="str" cm="1">
        <f t="array" ref="P30">INDEX('Jornada Prevista'!$K:$K,MATCH(1,('Jornada Prevista'!$B:$B=FOcorrencias[[#This Row],[Matricula]])*('Jornada Prevista'!$P:$P=FOcorrencias[[#This Row],[Mês/Ano]]),0))</f>
        <v>Turno C</v>
      </c>
      <c r="Q30" s="97" t="str" cm="1">
        <f t="array" ref="Q30">INDEX('Jornada Prevista'!$L:$L,MATCH(1,('Jornada Prevista'!$B:$B=FOcorrencias[[#This Row],[Matricula]])*('Jornada Prevista'!$P:$P=FOcorrencias[[#This Row],[Mês/Ano]]),0))</f>
        <v>5x1</v>
      </c>
      <c r="R30" s="97" t="str" cm="1">
        <f t="array" ref="R30">INDEX('Jornada Prevista'!$M:$M,MATCH(1,('Jornada Prevista'!$B:$B=FOcorrencias[[#This Row],[Matricula]])*('Jornada Prevista'!$P:$P=FOcorrencias[[#This Row],[Mês/Ano]]),0))</f>
        <v>Estágio</v>
      </c>
      <c r="S30" s="97">
        <f>SUMIFS('Jornada Prevista'!$G:$G,'Jornada Prevista'!$B:$B,FOcorrencias[[#This Row],[Matricula]],'Jornada Prevista'!$P:$P,FOcorrencias[[#This Row],[Mês/Ano]])</f>
        <v>184.80000000000015</v>
      </c>
      <c r="T30" s="105">
        <f>SUMIFS('Jornada Prevista'!$N:$N,'Jornada Prevista'!$B:$B,FOcorrencias[[#This Row],[Matricula]],'Jornada Prevista'!$P:$P,FOcorrencias[[#This Row],[Mês/Ano]])</f>
        <v>8149.67</v>
      </c>
      <c r="U30" s="101">
        <f>SUMIFS('Jornada Prevista'!$O:$O,'Jornada Prevista'!$B:$B,FOcorrencias[[#This Row],[Matricula]],'Jornada Prevista'!$P:$P,FOcorrencias[[#This Row],[Mês/Ano]])</f>
        <v>44.099945887445848</v>
      </c>
      <c r="V30" s="94" t="str">
        <f>IF(FOcorrencias[[#This Row],[Data da Ocorrência]]="","",TEXT(FOcorrencias[[#This Row],[Data da Ocorrência]],"mm/aaaa"))</f>
        <v>03/2025</v>
      </c>
    </row>
    <row r="31" spans="2:22" ht="14.4" x14ac:dyDescent="0.25">
      <c r="B31" s="61">
        <v>28</v>
      </c>
      <c r="C31" s="59" t="s">
        <v>171</v>
      </c>
      <c r="D31" s="63" t="str">
        <f>IF(FOcorrencias[[#This Row],[Data da Ocorrência]]="","",TEXT(FOcorrencias[[#This Row],[Data da Ocorrência]],"dddd"))</f>
        <v>terça-feira</v>
      </c>
      <c r="E31" s="7">
        <v>3</v>
      </c>
      <c r="F31" s="45" t="str">
        <f>IF(FOcorrencias[[#This Row],[Matricula]]="","",VLOOKUP(FOcorrencias[[#This Row],[Matricula]],Cadastros!$P:$Q,2,0))</f>
        <v>Funcionario 3</v>
      </c>
      <c r="G31" s="49" t="s">
        <v>90</v>
      </c>
      <c r="H31" s="18" t="s">
        <v>391</v>
      </c>
      <c r="I31" s="69" t="s">
        <v>374</v>
      </c>
      <c r="J31" s="70" t="s">
        <v>371</v>
      </c>
      <c r="K31" s="85" t="s">
        <v>370</v>
      </c>
      <c r="L31" s="88"/>
      <c r="M31" s="102" t="str" cm="1">
        <f t="array" ref="M31">INDEX('Jornada Prevista'!$H:$H,MATCH(1,('Jornada Prevista'!$B:$B=FOcorrencias[[#This Row],[Matricula]])*('Jornada Prevista'!$P:$P=FOcorrencias[[#This Row],[Mês/Ano]]),0))</f>
        <v>Empresa Z</v>
      </c>
      <c r="N31" s="102" t="str" cm="1">
        <f t="array" ref="N31">INDEX('Jornada Prevista'!$I:$I,MATCH(1,('Jornada Prevista'!$B:$B=FOcorrencias[[#This Row],[Matricula]])*('Jornada Prevista'!$P:$P=FOcorrencias[[#This Row],[Mês/Ano]]),0))</f>
        <v>TI</v>
      </c>
      <c r="O31" s="98" t="str" cm="1">
        <f t="array" ref="O31">INDEX('Jornada Prevista'!$J:$J,MATCH(1,('Jornada Prevista'!$B:$B=FOcorrencias[[#This Row],[Matricula]])*('Jornada Prevista'!$P:$P=FOcorrencias[[#This Row],[Mês/Ano]]),0))</f>
        <v>Supervisor</v>
      </c>
      <c r="P31" s="98" t="str" cm="1">
        <f t="array" ref="P31">INDEX('Jornada Prevista'!$K:$K,MATCH(1,('Jornada Prevista'!$B:$B=FOcorrencias[[#This Row],[Matricula]])*('Jornada Prevista'!$P:$P=FOcorrencias[[#This Row],[Mês/Ano]]),0))</f>
        <v>Turno B</v>
      </c>
      <c r="Q31" s="98" t="str" cm="1">
        <f t="array" ref="Q31">INDEX('Jornada Prevista'!$L:$L,MATCH(1,('Jornada Prevista'!$B:$B=FOcorrencias[[#This Row],[Matricula]])*('Jornada Prevista'!$P:$P=FOcorrencias[[#This Row],[Mês/Ano]]),0))</f>
        <v>6x1</v>
      </c>
      <c r="R31" s="98" t="str" cm="1">
        <f t="array" ref="R31">INDEX('Jornada Prevista'!$M:$M,MATCH(1,('Jornada Prevista'!$B:$B=FOcorrencias[[#This Row],[Matricula]])*('Jornada Prevista'!$P:$P=FOcorrencias[[#This Row],[Mês/Ano]]),0))</f>
        <v>PJ</v>
      </c>
      <c r="S31" s="98">
        <f>SUMIFS('Jornada Prevista'!$G:$G,'Jornada Prevista'!$B:$B,FOcorrencias[[#This Row],[Matricula]],'Jornada Prevista'!$P:$P,FOcorrencias[[#This Row],[Mês/Ano]])</f>
        <v>184.80000000000015</v>
      </c>
      <c r="T31" s="106">
        <f>SUMIFS('Jornada Prevista'!$N:$N,'Jornada Prevista'!$B:$B,FOcorrencias[[#This Row],[Matricula]],'Jornada Prevista'!$P:$P,FOcorrencias[[#This Row],[Mês/Ano]])</f>
        <v>11536.99</v>
      </c>
      <c r="U31" s="102">
        <f>SUMIFS('Jornada Prevista'!$O:$O,'Jornada Prevista'!$B:$B,FOcorrencias[[#This Row],[Matricula]],'Jornada Prevista'!$P:$P,FOcorrencias[[#This Row],[Mês/Ano]])</f>
        <v>62.429599567099515</v>
      </c>
      <c r="V31" s="94" t="str">
        <f>IF(FOcorrencias[[#This Row],[Data da Ocorrência]]="","",TEXT(FOcorrencias[[#This Row],[Data da Ocorrência]],"mm/aaaa"))</f>
        <v>02/2025</v>
      </c>
    </row>
    <row r="32" spans="2:22" ht="14.4" x14ac:dyDescent="0.25">
      <c r="B32" s="61">
        <v>29</v>
      </c>
      <c r="C32" s="59" t="s">
        <v>172</v>
      </c>
      <c r="D32" s="63" t="str">
        <f>IF(FOcorrencias[[#This Row],[Data da Ocorrência]]="","",TEXT(FOcorrencias[[#This Row],[Data da Ocorrência]],"dddd"))</f>
        <v>quarta-feira</v>
      </c>
      <c r="E32" s="6">
        <v>3</v>
      </c>
      <c r="F32" s="45" t="str">
        <f>IF(FOcorrencias[[#This Row],[Matricula]]="","",VLOOKUP(FOcorrencias[[#This Row],[Matricula]],Cadastros!$P:$Q,2,0))</f>
        <v>Funcionario 3</v>
      </c>
      <c r="G32" s="46" t="s">
        <v>90</v>
      </c>
      <c r="H32" s="18" t="s">
        <v>373</v>
      </c>
      <c r="I32" s="69" t="s">
        <v>393</v>
      </c>
      <c r="J32" s="70" t="s">
        <v>95</v>
      </c>
      <c r="K32" s="85" t="s">
        <v>379</v>
      </c>
      <c r="L32" s="88"/>
      <c r="M32" s="102" t="str" cm="1">
        <f t="array" ref="M32">INDEX('Jornada Prevista'!$H:$H,MATCH(1,('Jornada Prevista'!$B:$B=FOcorrencias[[#This Row],[Matricula]])*('Jornada Prevista'!$P:$P=FOcorrencias[[#This Row],[Mês/Ano]]),0))</f>
        <v>Empresa Z</v>
      </c>
      <c r="N32" s="102" t="str" cm="1">
        <f t="array" ref="N32">INDEX('Jornada Prevista'!$I:$I,MATCH(1,('Jornada Prevista'!$B:$B=FOcorrencias[[#This Row],[Matricula]])*('Jornada Prevista'!$P:$P=FOcorrencias[[#This Row],[Mês/Ano]]),0))</f>
        <v>Operações</v>
      </c>
      <c r="O32" s="98" t="str" cm="1">
        <f t="array" ref="O32">INDEX('Jornada Prevista'!$J:$J,MATCH(1,('Jornada Prevista'!$B:$B=FOcorrencias[[#This Row],[Matricula]])*('Jornada Prevista'!$P:$P=FOcorrencias[[#This Row],[Mês/Ano]]),0))</f>
        <v>Operador</v>
      </c>
      <c r="P32" s="98" t="str" cm="1">
        <f t="array" ref="P32">INDEX('Jornada Prevista'!$K:$K,MATCH(1,('Jornada Prevista'!$B:$B=FOcorrencias[[#This Row],[Matricula]])*('Jornada Prevista'!$P:$P=FOcorrencias[[#This Row],[Mês/Ano]]),0))</f>
        <v>Turno Folguista</v>
      </c>
      <c r="Q32" s="98" t="str" cm="1">
        <f t="array" ref="Q32">INDEX('Jornada Prevista'!$L:$L,MATCH(1,('Jornada Prevista'!$B:$B=FOcorrencias[[#This Row],[Matricula]])*('Jornada Prevista'!$P:$P=FOcorrencias[[#This Row],[Mês/Ano]]),0))</f>
        <v>5x1</v>
      </c>
      <c r="R32" s="98" t="str" cm="1">
        <f t="array" ref="R32">INDEX('Jornada Prevista'!$M:$M,MATCH(1,('Jornada Prevista'!$B:$B=FOcorrencias[[#This Row],[Matricula]])*('Jornada Prevista'!$P:$P=FOcorrencias[[#This Row],[Mês/Ano]]),0))</f>
        <v>CLT</v>
      </c>
      <c r="S32" s="98">
        <f>SUMIFS('Jornada Prevista'!$G:$G,'Jornada Prevista'!$B:$B,FOcorrencias[[#This Row],[Matricula]],'Jornada Prevista'!$P:$P,FOcorrencias[[#This Row],[Mês/Ano]])</f>
        <v>184.80000000000015</v>
      </c>
      <c r="T32" s="106">
        <f>SUMIFS('Jornada Prevista'!$N:$N,'Jornada Prevista'!$B:$B,FOcorrencias[[#This Row],[Matricula]],'Jornada Prevista'!$P:$P,FOcorrencias[[#This Row],[Mês/Ano]])</f>
        <v>3705.85</v>
      </c>
      <c r="U32" s="102">
        <f>SUMIFS('Jornada Prevista'!$O:$O,'Jornada Prevista'!$B:$B,FOcorrencias[[#This Row],[Matricula]],'Jornada Prevista'!$P:$P,FOcorrencias[[#This Row],[Mês/Ano]])</f>
        <v>20.05330086580085</v>
      </c>
      <c r="V32" s="94" t="str">
        <f>IF(FOcorrencias[[#This Row],[Data da Ocorrência]]="","",TEXT(FOcorrencias[[#This Row],[Data da Ocorrência]],"mm/aaaa"))</f>
        <v>06/2025</v>
      </c>
    </row>
    <row r="33" spans="2:22" ht="14.4" x14ac:dyDescent="0.25">
      <c r="B33" s="61">
        <v>30</v>
      </c>
      <c r="C33" s="59" t="s">
        <v>173</v>
      </c>
      <c r="D33" s="63" t="str">
        <f>IF(FOcorrencias[[#This Row],[Data da Ocorrência]]="","",TEXT(FOcorrencias[[#This Row],[Data da Ocorrência]],"dddd"))</f>
        <v>sábado</v>
      </c>
      <c r="E33" s="7">
        <v>3</v>
      </c>
      <c r="F33" s="45" t="str">
        <f>IF(FOcorrencias[[#This Row],[Matricula]]="","",VLOOKUP(FOcorrencias[[#This Row],[Matricula]],Cadastros!$P:$Q,2,0))</f>
        <v>Funcionario 3</v>
      </c>
      <c r="G33" s="46" t="s">
        <v>88</v>
      </c>
      <c r="H33" s="18" t="s">
        <v>378</v>
      </c>
      <c r="I33" s="69" t="s">
        <v>387</v>
      </c>
      <c r="J33" s="70" t="s">
        <v>371</v>
      </c>
      <c r="K33" s="85" t="s">
        <v>372</v>
      </c>
      <c r="L33" s="88"/>
      <c r="M33" s="102" t="str" cm="1">
        <f t="array" ref="M33">INDEX('Jornada Prevista'!$H:$H,MATCH(1,('Jornada Prevista'!$B:$B=FOcorrencias[[#This Row],[Matricula]])*('Jornada Prevista'!$P:$P=FOcorrencias[[#This Row],[Mês/Ano]]),0))</f>
        <v>Empresa X</v>
      </c>
      <c r="N33" s="102" t="str" cm="1">
        <f t="array" ref="N33">INDEX('Jornada Prevista'!$I:$I,MATCH(1,('Jornada Prevista'!$B:$B=FOcorrencias[[#This Row],[Matricula]])*('Jornada Prevista'!$P:$P=FOcorrencias[[#This Row],[Mês/Ano]]),0))</f>
        <v>Marketing</v>
      </c>
      <c r="O33" s="98" t="str" cm="1">
        <f t="array" ref="O33">INDEX('Jornada Prevista'!$J:$J,MATCH(1,('Jornada Prevista'!$B:$B=FOcorrencias[[#This Row],[Matricula]])*('Jornada Prevista'!$P:$P=FOcorrencias[[#This Row],[Mês/Ano]]),0))</f>
        <v>Analista Pleno</v>
      </c>
      <c r="P33" s="98" t="str" cm="1">
        <f t="array" ref="P33">INDEX('Jornada Prevista'!$K:$K,MATCH(1,('Jornada Prevista'!$B:$B=FOcorrencias[[#This Row],[Matricula]])*('Jornada Prevista'!$P:$P=FOcorrencias[[#This Row],[Mês/Ano]]),0))</f>
        <v>Turno Folguista</v>
      </c>
      <c r="Q33" s="98" t="str" cm="1">
        <f t="array" ref="Q33">INDEX('Jornada Prevista'!$L:$L,MATCH(1,('Jornada Prevista'!$B:$B=FOcorrencias[[#This Row],[Matricula]])*('Jornada Prevista'!$P:$P=FOcorrencias[[#This Row],[Mês/Ano]]),0))</f>
        <v>12x36</v>
      </c>
      <c r="R33" s="98" t="str" cm="1">
        <f t="array" ref="R33">INDEX('Jornada Prevista'!$M:$M,MATCH(1,('Jornada Prevista'!$B:$B=FOcorrencias[[#This Row],[Matricula]])*('Jornada Prevista'!$P:$P=FOcorrencias[[#This Row],[Mês/Ano]]),0))</f>
        <v>CLT</v>
      </c>
      <c r="S33" s="98">
        <f>SUMIFS('Jornada Prevista'!$G:$G,'Jornada Prevista'!$B:$B,FOcorrencias[[#This Row],[Matricula]],'Jornada Prevista'!$P:$P,FOcorrencias[[#This Row],[Mês/Ano]])</f>
        <v>184.80000000000015</v>
      </c>
      <c r="T33" s="106">
        <f>SUMIFS('Jornada Prevista'!$N:$N,'Jornada Prevista'!$B:$B,FOcorrencias[[#This Row],[Matricula]],'Jornada Prevista'!$P:$P,FOcorrencias[[#This Row],[Mês/Ano]])</f>
        <v>3979.45</v>
      </c>
      <c r="U33" s="102">
        <f>SUMIFS('Jornada Prevista'!$O:$O,'Jornada Prevista'!$B:$B,FOcorrencias[[#This Row],[Matricula]],'Jornada Prevista'!$P:$P,FOcorrencias[[#This Row],[Mês/Ano]])</f>
        <v>21.533820346320326</v>
      </c>
      <c r="V33" s="94" t="str">
        <f>IF(FOcorrencias[[#This Row],[Data da Ocorrência]]="","",TEXT(FOcorrencias[[#This Row],[Data da Ocorrência]],"mm/aaaa"))</f>
        <v>10/2025</v>
      </c>
    </row>
    <row r="34" spans="2:22" ht="14.4" x14ac:dyDescent="0.25">
      <c r="B34" s="61">
        <v>31</v>
      </c>
      <c r="C34" s="59" t="s">
        <v>174</v>
      </c>
      <c r="D34" s="63" t="str">
        <f>IF(FOcorrencias[[#This Row],[Data da Ocorrência]]="","",TEXT(FOcorrencias[[#This Row],[Data da Ocorrência]],"dddd"))</f>
        <v>terça-feira</v>
      </c>
      <c r="E34" s="6">
        <v>3</v>
      </c>
      <c r="F34" s="45" t="str">
        <f>IF(FOcorrencias[[#This Row],[Matricula]]="","",VLOOKUP(FOcorrencias[[#This Row],[Matricula]],Cadastros!$P:$Q,2,0))</f>
        <v>Funcionario 3</v>
      </c>
      <c r="G34" s="46" t="s">
        <v>88</v>
      </c>
      <c r="H34" s="20" t="s">
        <v>384</v>
      </c>
      <c r="I34" s="69"/>
      <c r="J34" s="70" t="s">
        <v>371</v>
      </c>
      <c r="K34" s="85" t="s">
        <v>394</v>
      </c>
      <c r="L34" s="88" t="s">
        <v>395</v>
      </c>
      <c r="M34" s="102" t="str" cm="1">
        <f t="array" ref="M34">INDEX('Jornada Prevista'!$H:$H,MATCH(1,('Jornada Prevista'!$B:$B=FOcorrencias[[#This Row],[Matricula]])*('Jornada Prevista'!$P:$P=FOcorrencias[[#This Row],[Mês/Ano]]),0))</f>
        <v>Empresa X</v>
      </c>
      <c r="N34" s="102" t="str" cm="1">
        <f t="array" ref="N34">INDEX('Jornada Prevista'!$I:$I,MATCH(1,('Jornada Prevista'!$B:$B=FOcorrencias[[#This Row],[Matricula]])*('Jornada Prevista'!$P:$P=FOcorrencias[[#This Row],[Mês/Ano]]),0))</f>
        <v>Contabilidade</v>
      </c>
      <c r="O34" s="98" t="str" cm="1">
        <f t="array" ref="O34">INDEX('Jornada Prevista'!$J:$J,MATCH(1,('Jornada Prevista'!$B:$B=FOcorrencias[[#This Row],[Matricula]])*('Jornada Prevista'!$P:$P=FOcorrencias[[#This Row],[Mês/Ano]]),0))</f>
        <v>Analista</v>
      </c>
      <c r="P34" s="98" t="str" cm="1">
        <f t="array" ref="P34">INDEX('Jornada Prevista'!$K:$K,MATCH(1,('Jornada Prevista'!$B:$B=FOcorrencias[[#This Row],[Matricula]])*('Jornada Prevista'!$P:$P=FOcorrencias[[#This Row],[Mês/Ano]]),0))</f>
        <v>Turno A</v>
      </c>
      <c r="Q34" s="98" t="str" cm="1">
        <f t="array" ref="Q34">INDEX('Jornada Prevista'!$L:$L,MATCH(1,('Jornada Prevista'!$B:$B=FOcorrencias[[#This Row],[Matricula]])*('Jornada Prevista'!$P:$P=FOcorrencias[[#This Row],[Mês/Ano]]),0))</f>
        <v>6x1</v>
      </c>
      <c r="R34" s="98" t="str" cm="1">
        <f t="array" ref="R34">INDEX('Jornada Prevista'!$M:$M,MATCH(1,('Jornada Prevista'!$B:$B=FOcorrencias[[#This Row],[Matricula]])*('Jornada Prevista'!$P:$P=FOcorrencias[[#This Row],[Mês/Ano]]),0))</f>
        <v>Estágio</v>
      </c>
      <c r="S34" s="98">
        <f>SUMIFS('Jornada Prevista'!$G:$G,'Jornada Prevista'!$B:$B,FOcorrencias[[#This Row],[Matricula]],'Jornada Prevista'!$P:$P,FOcorrencias[[#This Row],[Mês/Ano]])</f>
        <v>184.80000000000015</v>
      </c>
      <c r="T34" s="106">
        <f>SUMIFS('Jornada Prevista'!$N:$N,'Jornada Prevista'!$B:$B,FOcorrencias[[#This Row],[Matricula]],'Jornada Prevista'!$P:$P,FOcorrencias[[#This Row],[Mês/Ano]])</f>
        <v>3431.63</v>
      </c>
      <c r="U34" s="102">
        <f>SUMIFS('Jornada Prevista'!$O:$O,'Jornada Prevista'!$B:$B,FOcorrencias[[#This Row],[Matricula]],'Jornada Prevista'!$P:$P,FOcorrencias[[#This Row],[Mês/Ano]])</f>
        <v>18.569426406926393</v>
      </c>
      <c r="V34" s="94" t="str">
        <f>IF(FOcorrencias[[#This Row],[Data da Ocorrência]]="","",TEXT(FOcorrencias[[#This Row],[Data da Ocorrência]],"mm/aaaa"))</f>
        <v>08/2025</v>
      </c>
    </row>
    <row r="35" spans="2:22" ht="14.4" x14ac:dyDescent="0.25">
      <c r="B35" s="61">
        <v>32</v>
      </c>
      <c r="C35" s="59" t="s">
        <v>175</v>
      </c>
      <c r="D35" s="63" t="str">
        <f>IF(FOcorrencias[[#This Row],[Data da Ocorrência]]="","",TEXT(FOcorrencias[[#This Row],[Data da Ocorrência]],"dddd"))</f>
        <v>segunda-feira</v>
      </c>
      <c r="E35" s="7">
        <v>3</v>
      </c>
      <c r="F35" s="45" t="str">
        <f>IF(FOcorrencias[[#This Row],[Matricula]]="","",VLOOKUP(FOcorrencias[[#This Row],[Matricula]],Cadastros!$P:$Q,2,0))</f>
        <v>Funcionario 3</v>
      </c>
      <c r="G35" s="46" t="s">
        <v>87</v>
      </c>
      <c r="H35" s="21" t="s">
        <v>376</v>
      </c>
      <c r="I35" s="69"/>
      <c r="J35" s="70" t="s">
        <v>371</v>
      </c>
      <c r="K35" s="85" t="s">
        <v>379</v>
      </c>
      <c r="L35" s="88"/>
      <c r="M35" s="102" t="str" cm="1">
        <f t="array" ref="M35">INDEX('Jornada Prevista'!$H:$H,MATCH(1,('Jornada Prevista'!$B:$B=FOcorrencias[[#This Row],[Matricula]])*('Jornada Prevista'!$P:$P=FOcorrencias[[#This Row],[Mês/Ano]]),0))</f>
        <v>Empresa Y</v>
      </c>
      <c r="N35" s="102" t="str" cm="1">
        <f t="array" ref="N35">INDEX('Jornada Prevista'!$I:$I,MATCH(1,('Jornada Prevista'!$B:$B=FOcorrencias[[#This Row],[Matricula]])*('Jornada Prevista'!$P:$P=FOcorrencias[[#This Row],[Mês/Ano]]),0))</f>
        <v>Operações</v>
      </c>
      <c r="O35" s="98" t="str" cm="1">
        <f t="array" ref="O35">INDEX('Jornada Prevista'!$J:$J,MATCH(1,('Jornada Prevista'!$B:$B=FOcorrencias[[#This Row],[Matricula]])*('Jornada Prevista'!$P:$P=FOcorrencias[[#This Row],[Mês/Ano]]),0))</f>
        <v>Diretor</v>
      </c>
      <c r="P35" s="98" t="str" cm="1">
        <f t="array" ref="P35">INDEX('Jornada Prevista'!$K:$K,MATCH(1,('Jornada Prevista'!$B:$B=FOcorrencias[[#This Row],[Matricula]])*('Jornada Prevista'!$P:$P=FOcorrencias[[#This Row],[Mês/Ano]]),0))</f>
        <v>Turno C</v>
      </c>
      <c r="Q35" s="98" t="str" cm="1">
        <f t="array" ref="Q35">INDEX('Jornada Prevista'!$L:$L,MATCH(1,('Jornada Prevista'!$B:$B=FOcorrencias[[#This Row],[Matricula]])*('Jornada Prevista'!$P:$P=FOcorrencias[[#This Row],[Mês/Ano]]),0))</f>
        <v>5x1</v>
      </c>
      <c r="R35" s="98" t="str" cm="1">
        <f t="array" ref="R35">INDEX('Jornada Prevista'!$M:$M,MATCH(1,('Jornada Prevista'!$B:$B=FOcorrencias[[#This Row],[Matricula]])*('Jornada Prevista'!$P:$P=FOcorrencias[[#This Row],[Mês/Ano]]),0))</f>
        <v>Estágio</v>
      </c>
      <c r="S35" s="98">
        <f>SUMIFS('Jornada Prevista'!$G:$G,'Jornada Prevista'!$B:$B,FOcorrencias[[#This Row],[Matricula]],'Jornada Prevista'!$P:$P,FOcorrencias[[#This Row],[Mês/Ano]])</f>
        <v>184.80000000000015</v>
      </c>
      <c r="T35" s="106">
        <f>SUMIFS('Jornada Prevista'!$N:$N,'Jornada Prevista'!$B:$B,FOcorrencias[[#This Row],[Matricula]],'Jornada Prevista'!$P:$P,FOcorrencias[[#This Row],[Mês/Ano]])</f>
        <v>8149.67</v>
      </c>
      <c r="U35" s="102">
        <f>SUMIFS('Jornada Prevista'!$O:$O,'Jornada Prevista'!$B:$B,FOcorrencias[[#This Row],[Matricula]],'Jornada Prevista'!$P:$P,FOcorrencias[[#This Row],[Mês/Ano]])</f>
        <v>44.099945887445848</v>
      </c>
      <c r="V35" s="94" t="str">
        <f>IF(FOcorrencias[[#This Row],[Data da Ocorrência]]="","",TEXT(FOcorrencias[[#This Row],[Data da Ocorrência]],"mm/aaaa"))</f>
        <v>03/2025</v>
      </c>
    </row>
    <row r="36" spans="2:22" ht="14.4" x14ac:dyDescent="0.25">
      <c r="B36" s="61">
        <v>33</v>
      </c>
      <c r="C36" s="59" t="s">
        <v>176</v>
      </c>
      <c r="D36" s="63" t="str">
        <f>IF(FOcorrencias[[#This Row],[Data da Ocorrência]]="","",TEXT(FOcorrencias[[#This Row],[Data da Ocorrência]],"dddd"))</f>
        <v>sexta-feira</v>
      </c>
      <c r="E36" s="6">
        <v>3</v>
      </c>
      <c r="F36" s="45" t="str">
        <f>IF(FOcorrencias[[#This Row],[Matricula]]="","",VLOOKUP(FOcorrencias[[#This Row],[Matricula]],Cadastros!$P:$Q,2,0))</f>
        <v>Funcionario 3</v>
      </c>
      <c r="G36" s="46" t="s">
        <v>90</v>
      </c>
      <c r="H36" s="18" t="s">
        <v>381</v>
      </c>
      <c r="I36" s="69" t="s">
        <v>374</v>
      </c>
      <c r="J36" s="70" t="s">
        <v>95</v>
      </c>
      <c r="K36" s="85" t="s">
        <v>394</v>
      </c>
      <c r="L36" s="88"/>
      <c r="M36" s="102" t="str" cm="1">
        <f t="array" ref="M36">INDEX('Jornada Prevista'!$H:$H,MATCH(1,('Jornada Prevista'!$B:$B=FOcorrencias[[#This Row],[Matricula]])*('Jornada Prevista'!$P:$P=FOcorrencias[[#This Row],[Mês/Ano]]),0))</f>
        <v>Empresa Y</v>
      </c>
      <c r="N36" s="102" t="str" cm="1">
        <f t="array" ref="N36">INDEX('Jornada Prevista'!$I:$I,MATCH(1,('Jornada Prevista'!$B:$B=FOcorrencias[[#This Row],[Matricula]])*('Jornada Prevista'!$P:$P=FOcorrencias[[#This Row],[Mês/Ano]]),0))</f>
        <v>Qualidade</v>
      </c>
      <c r="O36" s="98" t="str" cm="1">
        <f t="array" ref="O36">INDEX('Jornada Prevista'!$J:$J,MATCH(1,('Jornada Prevista'!$B:$B=FOcorrencias[[#This Row],[Matricula]])*('Jornada Prevista'!$P:$P=FOcorrencias[[#This Row],[Mês/Ano]]),0))</f>
        <v>Diretor</v>
      </c>
      <c r="P36" s="98" t="str" cm="1">
        <f t="array" ref="P36">INDEX('Jornada Prevista'!$K:$K,MATCH(1,('Jornada Prevista'!$B:$B=FOcorrencias[[#This Row],[Matricula]])*('Jornada Prevista'!$P:$P=FOcorrencias[[#This Row],[Mês/Ano]]),0))</f>
        <v>Turno D</v>
      </c>
      <c r="Q36" s="98" t="str" cm="1">
        <f t="array" ref="Q36">INDEX('Jornada Prevista'!$L:$L,MATCH(1,('Jornada Prevista'!$B:$B=FOcorrencias[[#This Row],[Matricula]])*('Jornada Prevista'!$P:$P=FOcorrencias[[#This Row],[Mês/Ano]]),0))</f>
        <v>5x1</v>
      </c>
      <c r="R36" s="98" t="str" cm="1">
        <f t="array" ref="R36">INDEX('Jornada Prevista'!$M:$M,MATCH(1,('Jornada Prevista'!$B:$B=FOcorrencias[[#This Row],[Matricula]])*('Jornada Prevista'!$P:$P=FOcorrencias[[#This Row],[Mês/Ano]]),0))</f>
        <v>CLT</v>
      </c>
      <c r="S36" s="98">
        <f>SUMIFS('Jornada Prevista'!$G:$G,'Jornada Prevista'!$B:$B,FOcorrencias[[#This Row],[Matricula]],'Jornada Prevista'!$P:$P,FOcorrencias[[#This Row],[Mês/Ano]])</f>
        <v>184.79999999999998</v>
      </c>
      <c r="T36" s="106">
        <f>SUMIFS('Jornada Prevista'!$N:$N,'Jornada Prevista'!$B:$B,FOcorrencias[[#This Row],[Matricula]],'Jornada Prevista'!$P:$P,FOcorrencias[[#This Row],[Mês/Ano]])</f>
        <v>5782.95</v>
      </c>
      <c r="U36" s="102">
        <f>SUMIFS('Jornada Prevista'!$O:$O,'Jornada Prevista'!$B:$B,FOcorrencias[[#This Row],[Matricula]],'Jornada Prevista'!$P:$P,FOcorrencias[[#This Row],[Mês/Ano]])</f>
        <v>31.293019480519483</v>
      </c>
      <c r="V36" s="94" t="str">
        <f>IF(FOcorrencias[[#This Row],[Data da Ocorrência]]="","",TEXT(FOcorrencias[[#This Row],[Data da Ocorrência]],"mm/aaaa"))</f>
        <v>01/2025</v>
      </c>
    </row>
    <row r="37" spans="2:22" ht="14.4" x14ac:dyDescent="0.25">
      <c r="B37" s="61">
        <v>34</v>
      </c>
      <c r="C37" s="59" t="s">
        <v>177</v>
      </c>
      <c r="D37" s="63" t="str">
        <f>IF(FOcorrencias[[#This Row],[Data da Ocorrência]]="","",TEXT(FOcorrencias[[#This Row],[Data da Ocorrência]],"dddd"))</f>
        <v>domingo</v>
      </c>
      <c r="E37" s="7">
        <v>3</v>
      </c>
      <c r="F37" s="47" t="str">
        <f>IF(FOcorrencias[[#This Row],[Matricula]]="","",VLOOKUP(FOcorrencias[[#This Row],[Matricula]],Cadastros!$P:$Q,2,0))</f>
        <v>Funcionario 3</v>
      </c>
      <c r="G37" s="46" t="s">
        <v>89</v>
      </c>
      <c r="H37" s="19" t="s">
        <v>391</v>
      </c>
      <c r="I37" s="71" t="s">
        <v>367</v>
      </c>
      <c r="J37" s="72" t="s">
        <v>371</v>
      </c>
      <c r="K37" s="86" t="s">
        <v>368</v>
      </c>
      <c r="L37" s="89"/>
      <c r="M37" s="101" t="str" cm="1">
        <f t="array" ref="M37">INDEX('Jornada Prevista'!$H:$H,MATCH(1,('Jornada Prevista'!$B:$B=FOcorrencias[[#This Row],[Matricula]])*('Jornada Prevista'!$P:$P=FOcorrencias[[#This Row],[Mês/Ano]]),0))</f>
        <v>Empresa Y</v>
      </c>
      <c r="N37" s="101" t="str" cm="1">
        <f t="array" ref="N37">INDEX('Jornada Prevista'!$I:$I,MATCH(1,('Jornada Prevista'!$B:$B=FOcorrencias[[#This Row],[Matricula]])*('Jornada Prevista'!$P:$P=FOcorrencias[[#This Row],[Mês/Ano]]),0))</f>
        <v>Qualidade</v>
      </c>
      <c r="O37" s="97" t="str" cm="1">
        <f t="array" ref="O37">INDEX('Jornada Prevista'!$J:$J,MATCH(1,('Jornada Prevista'!$B:$B=FOcorrencias[[#This Row],[Matricula]])*('Jornada Prevista'!$P:$P=FOcorrencias[[#This Row],[Mês/Ano]]),0))</f>
        <v>Diretor</v>
      </c>
      <c r="P37" s="97" t="str" cm="1">
        <f t="array" ref="P37">INDEX('Jornada Prevista'!$K:$K,MATCH(1,('Jornada Prevista'!$B:$B=FOcorrencias[[#This Row],[Matricula]])*('Jornada Prevista'!$P:$P=FOcorrencias[[#This Row],[Mês/Ano]]),0))</f>
        <v>Turno D</v>
      </c>
      <c r="Q37" s="97" t="str" cm="1">
        <f t="array" ref="Q37">INDEX('Jornada Prevista'!$L:$L,MATCH(1,('Jornada Prevista'!$B:$B=FOcorrencias[[#This Row],[Matricula]])*('Jornada Prevista'!$P:$P=FOcorrencias[[#This Row],[Mês/Ano]]),0))</f>
        <v>5x1</v>
      </c>
      <c r="R37" s="97" t="str" cm="1">
        <f t="array" ref="R37">INDEX('Jornada Prevista'!$M:$M,MATCH(1,('Jornada Prevista'!$B:$B=FOcorrencias[[#This Row],[Matricula]])*('Jornada Prevista'!$P:$P=FOcorrencias[[#This Row],[Mês/Ano]]),0))</f>
        <v>CLT</v>
      </c>
      <c r="S37" s="97">
        <f>SUMIFS('Jornada Prevista'!$G:$G,'Jornada Prevista'!$B:$B,FOcorrencias[[#This Row],[Matricula]],'Jornada Prevista'!$P:$P,FOcorrencias[[#This Row],[Mês/Ano]])</f>
        <v>184.79999999999998</v>
      </c>
      <c r="T37" s="105">
        <f>SUMIFS('Jornada Prevista'!$N:$N,'Jornada Prevista'!$B:$B,FOcorrencias[[#This Row],[Matricula]],'Jornada Prevista'!$P:$P,FOcorrencias[[#This Row],[Mês/Ano]])</f>
        <v>5782.95</v>
      </c>
      <c r="U37" s="101">
        <f>SUMIFS('Jornada Prevista'!$O:$O,'Jornada Prevista'!$B:$B,FOcorrencias[[#This Row],[Matricula]],'Jornada Prevista'!$P:$P,FOcorrencias[[#This Row],[Mês/Ano]])</f>
        <v>31.293019480519483</v>
      </c>
      <c r="V37" s="94" t="str">
        <f>IF(FOcorrencias[[#This Row],[Data da Ocorrência]]="","",TEXT(FOcorrencias[[#This Row],[Data da Ocorrência]],"mm/aaaa"))</f>
        <v>01/2025</v>
      </c>
    </row>
    <row r="38" spans="2:22" ht="14.4" x14ac:dyDescent="0.25">
      <c r="B38" s="61">
        <v>35</v>
      </c>
      <c r="C38" s="59" t="s">
        <v>178</v>
      </c>
      <c r="D38" s="63" t="str">
        <f>IF(FOcorrencias[[#This Row],[Data da Ocorrência]]="","",TEXT(FOcorrencias[[#This Row],[Data da Ocorrência]],"dddd"))</f>
        <v>quinta-feira</v>
      </c>
      <c r="E38" s="6">
        <v>3</v>
      </c>
      <c r="F38" s="45" t="str">
        <f>IF(FOcorrencias[[#This Row],[Matricula]]="","",VLOOKUP(FOcorrencias[[#This Row],[Matricula]],Cadastros!$P:$Q,2,0))</f>
        <v>Funcionario 3</v>
      </c>
      <c r="G38" s="46" t="s">
        <v>90</v>
      </c>
      <c r="H38" s="18" t="s">
        <v>391</v>
      </c>
      <c r="I38" s="69" t="s">
        <v>374</v>
      </c>
      <c r="J38" s="70" t="s">
        <v>95</v>
      </c>
      <c r="K38" s="85" t="s">
        <v>375</v>
      </c>
      <c r="L38" s="88"/>
      <c r="M38" s="102" t="str" cm="1">
        <f t="array" ref="M38">INDEX('Jornada Prevista'!$H:$H,MATCH(1,('Jornada Prevista'!$B:$B=FOcorrencias[[#This Row],[Matricula]])*('Jornada Prevista'!$P:$P=FOcorrencias[[#This Row],[Mês/Ano]]),0))</f>
        <v>Empresa Z</v>
      </c>
      <c r="N38" s="102" t="str" cm="1">
        <f t="array" ref="N38">INDEX('Jornada Prevista'!$I:$I,MATCH(1,('Jornada Prevista'!$B:$B=FOcorrencias[[#This Row],[Matricula]])*('Jornada Prevista'!$P:$P=FOcorrencias[[#This Row],[Mês/Ano]]),0))</f>
        <v>Operações</v>
      </c>
      <c r="O38" s="98" t="str" cm="1">
        <f t="array" ref="O38">INDEX('Jornada Prevista'!$J:$J,MATCH(1,('Jornada Prevista'!$B:$B=FOcorrencias[[#This Row],[Matricula]])*('Jornada Prevista'!$P:$P=FOcorrencias[[#This Row],[Mês/Ano]]),0))</f>
        <v>Analista</v>
      </c>
      <c r="P38" s="98" t="str" cm="1">
        <f t="array" ref="P38">INDEX('Jornada Prevista'!$K:$K,MATCH(1,('Jornada Prevista'!$B:$B=FOcorrencias[[#This Row],[Matricula]])*('Jornada Prevista'!$P:$P=FOcorrencias[[#This Row],[Mês/Ano]]),0))</f>
        <v>Turno A</v>
      </c>
      <c r="Q38" s="98" t="str" cm="1">
        <f t="array" ref="Q38">INDEX('Jornada Prevista'!$L:$L,MATCH(1,('Jornada Prevista'!$B:$B=FOcorrencias[[#This Row],[Matricula]])*('Jornada Prevista'!$P:$P=FOcorrencias[[#This Row],[Mês/Ano]]),0))</f>
        <v>12x36</v>
      </c>
      <c r="R38" s="98" t="str" cm="1">
        <f t="array" ref="R38">INDEX('Jornada Prevista'!$M:$M,MATCH(1,('Jornada Prevista'!$B:$B=FOcorrencias[[#This Row],[Matricula]])*('Jornada Prevista'!$P:$P=FOcorrencias[[#This Row],[Mês/Ano]]),0))</f>
        <v>Estágio</v>
      </c>
      <c r="S38" s="98">
        <f>SUMIFS('Jornada Prevista'!$G:$G,'Jornada Prevista'!$B:$B,FOcorrencias[[#This Row],[Matricula]],'Jornada Prevista'!$P:$P,FOcorrencias[[#This Row],[Mês/Ano]])</f>
        <v>184.80000000000015</v>
      </c>
      <c r="T38" s="106">
        <f>SUMIFS('Jornada Prevista'!$N:$N,'Jornada Prevista'!$B:$B,FOcorrencias[[#This Row],[Matricula]],'Jornada Prevista'!$P:$P,FOcorrencias[[#This Row],[Mês/Ano]])</f>
        <v>2166.92</v>
      </c>
      <c r="U38" s="102">
        <f>SUMIFS('Jornada Prevista'!$O:$O,'Jornada Prevista'!$B:$B,FOcorrencias[[#This Row],[Matricula]],'Jornada Prevista'!$P:$P,FOcorrencias[[#This Row],[Mês/Ano]])</f>
        <v>11.725757575757566</v>
      </c>
      <c r="V38" s="94" t="str">
        <f>IF(FOcorrencias[[#This Row],[Data da Ocorrência]]="","",TEXT(FOcorrencias[[#This Row],[Data da Ocorrência]],"mm/aaaa"))</f>
        <v>07/2025</v>
      </c>
    </row>
    <row r="39" spans="2:22" ht="14.4" x14ac:dyDescent="0.25">
      <c r="B39" s="61">
        <v>36</v>
      </c>
      <c r="C39" s="59" t="s">
        <v>179</v>
      </c>
      <c r="D39" s="63" t="str">
        <f>IF(FOcorrencias[[#This Row],[Data da Ocorrência]]="","",TEXT(FOcorrencias[[#This Row],[Data da Ocorrência]],"dddd"))</f>
        <v>quinta-feira</v>
      </c>
      <c r="E39" s="7">
        <v>3</v>
      </c>
      <c r="F39" s="45" t="str">
        <f>IF(FOcorrencias[[#This Row],[Matricula]]="","",VLOOKUP(FOcorrencias[[#This Row],[Matricula]],Cadastros!$P:$Q,2,0))</f>
        <v>Funcionario 3</v>
      </c>
      <c r="G39" s="46" t="s">
        <v>90</v>
      </c>
      <c r="H39" s="18" t="s">
        <v>391</v>
      </c>
      <c r="I39" s="69"/>
      <c r="J39" s="70" t="s">
        <v>95</v>
      </c>
      <c r="K39" s="85" t="s">
        <v>370</v>
      </c>
      <c r="L39" s="88"/>
      <c r="M39" s="102" t="str" cm="1">
        <f t="array" ref="M39">INDEX('Jornada Prevista'!$H:$H,MATCH(1,('Jornada Prevista'!$B:$B=FOcorrencias[[#This Row],[Matricula]])*('Jornada Prevista'!$P:$P=FOcorrencias[[#This Row],[Mês/Ano]]),0))</f>
        <v>Empresa Z</v>
      </c>
      <c r="N39" s="102" t="str" cm="1">
        <f t="array" ref="N39">INDEX('Jornada Prevista'!$I:$I,MATCH(1,('Jornada Prevista'!$B:$B=FOcorrencias[[#This Row],[Matricula]])*('Jornada Prevista'!$P:$P=FOcorrencias[[#This Row],[Mês/Ano]]),0))</f>
        <v>Operações</v>
      </c>
      <c r="O39" s="98" t="str" cm="1">
        <f t="array" ref="O39">INDEX('Jornada Prevista'!$J:$J,MATCH(1,('Jornada Prevista'!$B:$B=FOcorrencias[[#This Row],[Matricula]])*('Jornada Prevista'!$P:$P=FOcorrencias[[#This Row],[Mês/Ano]]),0))</f>
        <v>Analista</v>
      </c>
      <c r="P39" s="98" t="str" cm="1">
        <f t="array" ref="P39">INDEX('Jornada Prevista'!$K:$K,MATCH(1,('Jornada Prevista'!$B:$B=FOcorrencias[[#This Row],[Matricula]])*('Jornada Prevista'!$P:$P=FOcorrencias[[#This Row],[Mês/Ano]]),0))</f>
        <v>Turno A</v>
      </c>
      <c r="Q39" s="98" t="str" cm="1">
        <f t="array" ref="Q39">INDEX('Jornada Prevista'!$L:$L,MATCH(1,('Jornada Prevista'!$B:$B=FOcorrencias[[#This Row],[Matricula]])*('Jornada Prevista'!$P:$P=FOcorrencias[[#This Row],[Mês/Ano]]),0))</f>
        <v>12x36</v>
      </c>
      <c r="R39" s="98" t="str" cm="1">
        <f t="array" ref="R39">INDEX('Jornada Prevista'!$M:$M,MATCH(1,('Jornada Prevista'!$B:$B=FOcorrencias[[#This Row],[Matricula]])*('Jornada Prevista'!$P:$P=FOcorrencias[[#This Row],[Mês/Ano]]),0))</f>
        <v>Estágio</v>
      </c>
      <c r="S39" s="98">
        <f>SUMIFS('Jornada Prevista'!$G:$G,'Jornada Prevista'!$B:$B,FOcorrencias[[#This Row],[Matricula]],'Jornada Prevista'!$P:$P,FOcorrencias[[#This Row],[Mês/Ano]])</f>
        <v>184.80000000000015</v>
      </c>
      <c r="T39" s="106">
        <f>SUMIFS('Jornada Prevista'!$N:$N,'Jornada Prevista'!$B:$B,FOcorrencias[[#This Row],[Matricula]],'Jornada Prevista'!$P:$P,FOcorrencias[[#This Row],[Mês/Ano]])</f>
        <v>2166.92</v>
      </c>
      <c r="U39" s="102">
        <f>SUMIFS('Jornada Prevista'!$O:$O,'Jornada Prevista'!$B:$B,FOcorrencias[[#This Row],[Matricula]],'Jornada Prevista'!$P:$P,FOcorrencias[[#This Row],[Mês/Ano]])</f>
        <v>11.725757575757566</v>
      </c>
      <c r="V39" s="94" t="str">
        <f>IF(FOcorrencias[[#This Row],[Data da Ocorrência]]="","",TEXT(FOcorrencias[[#This Row],[Data da Ocorrência]],"mm/aaaa"))</f>
        <v>07/2025</v>
      </c>
    </row>
    <row r="40" spans="2:22" ht="14.4" x14ac:dyDescent="0.25">
      <c r="B40" s="61">
        <v>37</v>
      </c>
      <c r="C40" s="59" t="s">
        <v>180</v>
      </c>
      <c r="D40" s="63" t="str">
        <f>IF(FOcorrencias[[#This Row],[Data da Ocorrência]]="","",TEXT(FOcorrencias[[#This Row],[Data da Ocorrência]],"dddd"))</f>
        <v>sábado</v>
      </c>
      <c r="E40" s="6">
        <v>3</v>
      </c>
      <c r="F40" s="45" t="str">
        <f>IF(FOcorrencias[[#This Row],[Matricula]]="","",VLOOKUP(FOcorrencias[[#This Row],[Matricula]],Cadastros!$P:$Q,2,0))</f>
        <v>Funcionario 3</v>
      </c>
      <c r="G40" s="46" t="s">
        <v>90</v>
      </c>
      <c r="H40" s="18" t="s">
        <v>384</v>
      </c>
      <c r="I40" s="69"/>
      <c r="J40" s="70" t="s">
        <v>371</v>
      </c>
      <c r="K40" s="85" t="s">
        <v>379</v>
      </c>
      <c r="L40" s="88" t="s">
        <v>383</v>
      </c>
      <c r="M40" s="102" t="str" cm="1">
        <f t="array" ref="M40">INDEX('Jornada Prevista'!$H:$H,MATCH(1,('Jornada Prevista'!$B:$B=FOcorrencias[[#This Row],[Matricula]])*('Jornada Prevista'!$P:$P=FOcorrencias[[#This Row],[Mês/Ano]]),0))</f>
        <v>Empresa X</v>
      </c>
      <c r="N40" s="102" t="str" cm="1">
        <f t="array" ref="N40">INDEX('Jornada Prevista'!$I:$I,MATCH(1,('Jornada Prevista'!$B:$B=FOcorrencias[[#This Row],[Matricula]])*('Jornada Prevista'!$P:$P=FOcorrencias[[#This Row],[Mês/Ano]]),0))</f>
        <v>Financeiro</v>
      </c>
      <c r="O40" s="98" t="str" cm="1">
        <f t="array" ref="O40">INDEX('Jornada Prevista'!$J:$J,MATCH(1,('Jornada Prevista'!$B:$B=FOcorrencias[[#This Row],[Matricula]])*('Jornada Prevista'!$P:$P=FOcorrencias[[#This Row],[Mês/Ano]]),0))</f>
        <v>Auxiliar Administrativo</v>
      </c>
      <c r="P40" s="98" t="str" cm="1">
        <f t="array" ref="P40">INDEX('Jornada Prevista'!$K:$K,MATCH(1,('Jornada Prevista'!$B:$B=FOcorrencias[[#This Row],[Matricula]])*('Jornada Prevista'!$P:$P=FOcorrencias[[#This Row],[Mês/Ano]]),0))</f>
        <v>Turno B</v>
      </c>
      <c r="Q40" s="98" t="str" cm="1">
        <f t="array" ref="Q40">INDEX('Jornada Prevista'!$L:$L,MATCH(1,('Jornada Prevista'!$B:$B=FOcorrencias[[#This Row],[Matricula]])*('Jornada Prevista'!$P:$P=FOcorrencias[[#This Row],[Mês/Ano]]),0))</f>
        <v>5x1</v>
      </c>
      <c r="R40" s="98" t="str" cm="1">
        <f t="array" ref="R40">INDEX('Jornada Prevista'!$M:$M,MATCH(1,('Jornada Prevista'!$B:$B=FOcorrencias[[#This Row],[Matricula]])*('Jornada Prevista'!$P:$P=FOcorrencias[[#This Row],[Mês/Ano]]),0))</f>
        <v>Estágio</v>
      </c>
      <c r="S40" s="98">
        <f>SUMIFS('Jornada Prevista'!$G:$G,'Jornada Prevista'!$B:$B,FOcorrencias[[#This Row],[Matricula]],'Jornada Prevista'!$P:$P,FOcorrencias[[#This Row],[Mês/Ano]])</f>
        <v>184.80000000000015</v>
      </c>
      <c r="T40" s="106">
        <f>SUMIFS('Jornada Prevista'!$N:$N,'Jornada Prevista'!$B:$B,FOcorrencias[[#This Row],[Matricula]],'Jornada Prevista'!$P:$P,FOcorrencias[[#This Row],[Mês/Ano]])</f>
        <v>6998.21</v>
      </c>
      <c r="U40" s="102">
        <f>SUMIFS('Jornada Prevista'!$O:$O,'Jornada Prevista'!$B:$B,FOcorrencias[[#This Row],[Matricula]],'Jornada Prevista'!$P:$P,FOcorrencias[[#This Row],[Mês/Ano]])</f>
        <v>37.869101731601702</v>
      </c>
      <c r="V40" s="94" t="str">
        <f>IF(FOcorrencias[[#This Row],[Data da Ocorrência]]="","",TEXT(FOcorrencias[[#This Row],[Data da Ocorrência]],"mm/aaaa"))</f>
        <v>05/2025</v>
      </c>
    </row>
    <row r="41" spans="2:22" ht="14.4" x14ac:dyDescent="0.25">
      <c r="B41" s="61">
        <v>38</v>
      </c>
      <c r="C41" s="59" t="s">
        <v>181</v>
      </c>
      <c r="D41" s="63" t="str">
        <f>IF(FOcorrencias[[#This Row],[Data da Ocorrência]]="","",TEXT(FOcorrencias[[#This Row],[Data da Ocorrência]],"dddd"))</f>
        <v>sábado</v>
      </c>
      <c r="E41" s="7">
        <v>4</v>
      </c>
      <c r="F41" s="45" t="str">
        <f>IF(FOcorrencias[[#This Row],[Matricula]]="","",VLOOKUP(FOcorrencias[[#This Row],[Matricula]],Cadastros!$P:$Q,2,0))</f>
        <v>Funcionario 4</v>
      </c>
      <c r="G41" s="50" t="s">
        <v>90</v>
      </c>
      <c r="H41" s="18" t="s">
        <v>391</v>
      </c>
      <c r="I41" s="69"/>
      <c r="J41" s="70" t="s">
        <v>371</v>
      </c>
      <c r="K41" s="85" t="s">
        <v>382</v>
      </c>
      <c r="L41" s="88"/>
      <c r="M41" s="102" t="str" cm="1">
        <f t="array" ref="M41">INDEX('Jornada Prevista'!$H:$H,MATCH(1,('Jornada Prevista'!$B:$B=FOcorrencias[[#This Row],[Matricula]])*('Jornada Prevista'!$P:$P=FOcorrencias[[#This Row],[Mês/Ano]]),0))</f>
        <v>Empresa Z</v>
      </c>
      <c r="N41" s="102" t="str" cm="1">
        <f t="array" ref="N41">INDEX('Jornada Prevista'!$I:$I,MATCH(1,('Jornada Prevista'!$B:$B=FOcorrencias[[#This Row],[Matricula]])*('Jornada Prevista'!$P:$P=FOcorrencias[[#This Row],[Mês/Ano]]),0))</f>
        <v>Engenharia</v>
      </c>
      <c r="O41" s="98" t="str" cm="1">
        <f t="array" ref="O41">INDEX('Jornada Prevista'!$J:$J,MATCH(1,('Jornada Prevista'!$B:$B=FOcorrencias[[#This Row],[Matricula]])*('Jornada Prevista'!$P:$P=FOcorrencias[[#This Row],[Mês/Ano]]),0))</f>
        <v>Consultor</v>
      </c>
      <c r="P41" s="98" t="str" cm="1">
        <f t="array" ref="P41">INDEX('Jornada Prevista'!$K:$K,MATCH(1,('Jornada Prevista'!$B:$B=FOcorrencias[[#This Row],[Matricula]])*('Jornada Prevista'!$P:$P=FOcorrencias[[#This Row],[Mês/Ano]]),0))</f>
        <v>Turno Folguista</v>
      </c>
      <c r="Q41" s="98" t="str" cm="1">
        <f t="array" ref="Q41">INDEX('Jornada Prevista'!$L:$L,MATCH(1,('Jornada Prevista'!$B:$B=FOcorrencias[[#This Row],[Matricula]])*('Jornada Prevista'!$P:$P=FOcorrencias[[#This Row],[Mês/Ano]]),0))</f>
        <v>6x1</v>
      </c>
      <c r="R41" s="98" t="str" cm="1">
        <f t="array" ref="R41">INDEX('Jornada Prevista'!$M:$M,MATCH(1,('Jornada Prevista'!$B:$B=FOcorrencias[[#This Row],[Matricula]])*('Jornada Prevista'!$P:$P=FOcorrencias[[#This Row],[Mês/Ano]]),0))</f>
        <v>CLT</v>
      </c>
      <c r="S41" s="98">
        <f>SUMIFS('Jornada Prevista'!$G:$G,'Jornada Prevista'!$B:$B,FOcorrencias[[#This Row],[Matricula]],'Jornada Prevista'!$P:$P,FOcorrencias[[#This Row],[Mês/Ano]])</f>
        <v>184.80000000000015</v>
      </c>
      <c r="T41" s="106">
        <f>SUMIFS('Jornada Prevista'!$N:$N,'Jornada Prevista'!$B:$B,FOcorrencias[[#This Row],[Matricula]],'Jornada Prevista'!$P:$P,FOcorrencias[[#This Row],[Mês/Ano]])</f>
        <v>7436.92</v>
      </c>
      <c r="U41" s="102">
        <f>SUMIFS('Jornada Prevista'!$O:$O,'Jornada Prevista'!$B:$B,FOcorrencias[[#This Row],[Matricula]],'Jornada Prevista'!$P:$P,FOcorrencias[[#This Row],[Mês/Ano]])</f>
        <v>40.243073593073561</v>
      </c>
      <c r="V41" s="94" t="str">
        <f>IF(FOcorrencias[[#This Row],[Data da Ocorrência]]="","",TEXT(FOcorrencias[[#This Row],[Data da Ocorrência]],"mm/aaaa"))</f>
        <v>09/2025</v>
      </c>
    </row>
    <row r="42" spans="2:22" ht="14.4" x14ac:dyDescent="0.25">
      <c r="B42" s="61">
        <v>39</v>
      </c>
      <c r="C42" s="59" t="s">
        <v>182</v>
      </c>
      <c r="D42" s="63" t="str">
        <f>IF(FOcorrencias[[#This Row],[Data da Ocorrência]]="","",TEXT(FOcorrencias[[#This Row],[Data da Ocorrência]],"dddd"))</f>
        <v>terça-feira</v>
      </c>
      <c r="E42" s="6">
        <v>4</v>
      </c>
      <c r="F42" s="45" t="str">
        <f>IF(FOcorrencias[[#This Row],[Matricula]]="","",VLOOKUP(FOcorrencias[[#This Row],[Matricula]],Cadastros!$P:$Q,2,0))</f>
        <v>Funcionario 4</v>
      </c>
      <c r="G42" s="46" t="s">
        <v>88</v>
      </c>
      <c r="H42" s="18" t="s">
        <v>386</v>
      </c>
      <c r="I42" s="69" t="s">
        <v>374</v>
      </c>
      <c r="J42" s="70" t="s">
        <v>371</v>
      </c>
      <c r="K42" s="85" t="s">
        <v>396</v>
      </c>
      <c r="L42" s="88"/>
      <c r="M42" s="102" t="str" cm="1">
        <f t="array" ref="M42">INDEX('Jornada Prevista'!$H:$H,MATCH(1,('Jornada Prevista'!$B:$B=FOcorrencias[[#This Row],[Matricula]])*('Jornada Prevista'!$P:$P=FOcorrencias[[#This Row],[Mês/Ano]]),0))</f>
        <v>Empresa Z</v>
      </c>
      <c r="N42" s="102" t="str" cm="1">
        <f t="array" ref="N42">INDEX('Jornada Prevista'!$I:$I,MATCH(1,('Jornada Prevista'!$B:$B=FOcorrencias[[#This Row],[Matricula]])*('Jornada Prevista'!$P:$P=FOcorrencias[[#This Row],[Mês/Ano]]),0))</f>
        <v>Administração</v>
      </c>
      <c r="O42" s="98" t="str" cm="1">
        <f t="array" ref="O42">INDEX('Jornada Prevista'!$J:$J,MATCH(1,('Jornada Prevista'!$B:$B=FOcorrencias[[#This Row],[Matricula]])*('Jornada Prevista'!$P:$P=FOcorrencias[[#This Row],[Mês/Ano]]),0))</f>
        <v>Gerente</v>
      </c>
      <c r="P42" s="98" t="str" cm="1">
        <f t="array" ref="P42">INDEX('Jornada Prevista'!$K:$K,MATCH(1,('Jornada Prevista'!$B:$B=FOcorrencias[[#This Row],[Matricula]])*('Jornada Prevista'!$P:$P=FOcorrencias[[#This Row],[Mês/Ano]]),0))</f>
        <v>Turno A</v>
      </c>
      <c r="Q42" s="98" t="str" cm="1">
        <f t="array" ref="Q42">INDEX('Jornada Prevista'!$L:$L,MATCH(1,('Jornada Prevista'!$B:$B=FOcorrencias[[#This Row],[Matricula]])*('Jornada Prevista'!$P:$P=FOcorrencias[[#This Row],[Mês/Ano]]),0))</f>
        <v>6x1</v>
      </c>
      <c r="R42" s="98" t="str" cm="1">
        <f t="array" ref="R42">INDEX('Jornada Prevista'!$M:$M,MATCH(1,('Jornada Prevista'!$B:$B=FOcorrencias[[#This Row],[Matricula]])*('Jornada Prevista'!$P:$P=FOcorrencias[[#This Row],[Mês/Ano]]),0))</f>
        <v>CLT</v>
      </c>
      <c r="S42" s="98">
        <f>SUMIFS('Jornada Prevista'!$G:$G,'Jornada Prevista'!$B:$B,FOcorrencias[[#This Row],[Matricula]],'Jornada Prevista'!$P:$P,FOcorrencias[[#This Row],[Mês/Ano]])</f>
        <v>184.80000000000015</v>
      </c>
      <c r="T42" s="106">
        <f>SUMIFS('Jornada Prevista'!$N:$N,'Jornada Prevista'!$B:$B,FOcorrencias[[#This Row],[Matricula]],'Jornada Prevista'!$P:$P,FOcorrencias[[#This Row],[Mês/Ano]])</f>
        <v>10417.01</v>
      </c>
      <c r="U42" s="102">
        <f>SUMIFS('Jornada Prevista'!$O:$O,'Jornada Prevista'!$B:$B,FOcorrencias[[#This Row],[Matricula]],'Jornada Prevista'!$P:$P,FOcorrencias[[#This Row],[Mês/Ano]])</f>
        <v>56.369101731601688</v>
      </c>
      <c r="V42" s="94" t="str">
        <f>IF(FOcorrencias[[#This Row],[Data da Ocorrência]]="","",TEXT(FOcorrencias[[#This Row],[Data da Ocorrência]],"mm/aaaa"))</f>
        <v>12/2025</v>
      </c>
    </row>
    <row r="43" spans="2:22" ht="14.4" x14ac:dyDescent="0.25">
      <c r="B43" s="61">
        <v>40</v>
      </c>
      <c r="C43" s="59" t="s">
        <v>183</v>
      </c>
      <c r="D43" s="63" t="str">
        <f>IF(FOcorrencias[[#This Row],[Data da Ocorrência]]="","",TEXT(FOcorrencias[[#This Row],[Data da Ocorrência]],"dddd"))</f>
        <v>quarta-feira</v>
      </c>
      <c r="E43" s="7">
        <v>4</v>
      </c>
      <c r="F43" s="47" t="str">
        <f>IF(FOcorrencias[[#This Row],[Matricula]]="","",VLOOKUP(FOcorrencias[[#This Row],[Matricula]],Cadastros!$P:$Q,2,0))</f>
        <v>Funcionario 4</v>
      </c>
      <c r="G43" s="46" t="s">
        <v>87</v>
      </c>
      <c r="H43" s="19" t="s">
        <v>397</v>
      </c>
      <c r="I43" s="71"/>
      <c r="J43" s="72" t="s">
        <v>95</v>
      </c>
      <c r="K43" s="86" t="s">
        <v>379</v>
      </c>
      <c r="L43" s="89"/>
      <c r="M43" s="101" t="str" cm="1">
        <f t="array" ref="M43">INDEX('Jornada Prevista'!$H:$H,MATCH(1,('Jornada Prevista'!$B:$B=FOcorrencias[[#This Row],[Matricula]])*('Jornada Prevista'!$P:$P=FOcorrencias[[#This Row],[Mês/Ano]]),0))</f>
        <v>Empresa Z</v>
      </c>
      <c r="N43" s="101" t="str" cm="1">
        <f t="array" ref="N43">INDEX('Jornada Prevista'!$I:$I,MATCH(1,('Jornada Prevista'!$B:$B=FOcorrencias[[#This Row],[Matricula]])*('Jornada Prevista'!$P:$P=FOcorrencias[[#This Row],[Mês/Ano]]),0))</f>
        <v>Jurídico</v>
      </c>
      <c r="O43" s="97" t="str" cm="1">
        <f t="array" ref="O43">INDEX('Jornada Prevista'!$J:$J,MATCH(1,('Jornada Prevista'!$B:$B=FOcorrencias[[#This Row],[Matricula]])*('Jornada Prevista'!$P:$P=FOcorrencias[[#This Row],[Mês/Ano]]),0))</f>
        <v>Assistente</v>
      </c>
      <c r="P43" s="97" t="str" cm="1">
        <f t="array" ref="P43">INDEX('Jornada Prevista'!$K:$K,MATCH(1,('Jornada Prevista'!$B:$B=FOcorrencias[[#This Row],[Matricula]])*('Jornada Prevista'!$P:$P=FOcorrencias[[#This Row],[Mês/Ano]]),0))</f>
        <v>Turno D</v>
      </c>
      <c r="Q43" s="97" t="str" cm="1">
        <f t="array" ref="Q43">INDEX('Jornada Prevista'!$L:$L,MATCH(1,('Jornada Prevista'!$B:$B=FOcorrencias[[#This Row],[Matricula]])*('Jornada Prevista'!$P:$P=FOcorrencias[[#This Row],[Mês/Ano]]),0))</f>
        <v>12x36</v>
      </c>
      <c r="R43" s="97" t="str" cm="1">
        <f t="array" ref="R43">INDEX('Jornada Prevista'!$M:$M,MATCH(1,('Jornada Prevista'!$B:$B=FOcorrencias[[#This Row],[Matricula]])*('Jornada Prevista'!$P:$P=FOcorrencias[[#This Row],[Mês/Ano]]),0))</f>
        <v>Estágio</v>
      </c>
      <c r="S43" s="97">
        <f>SUMIFS('Jornada Prevista'!$G:$G,'Jornada Prevista'!$B:$B,FOcorrencias[[#This Row],[Matricula]],'Jornada Prevista'!$P:$P,FOcorrencias[[#This Row],[Mês/Ano]])</f>
        <v>184.80000000000015</v>
      </c>
      <c r="T43" s="105">
        <f>SUMIFS('Jornada Prevista'!$N:$N,'Jornada Prevista'!$B:$B,FOcorrencias[[#This Row],[Matricula]],'Jornada Prevista'!$P:$P,FOcorrencias[[#This Row],[Mês/Ano]])</f>
        <v>10747.95</v>
      </c>
      <c r="U43" s="101">
        <f>SUMIFS('Jornada Prevista'!$O:$O,'Jornada Prevista'!$B:$B,FOcorrencias[[#This Row],[Matricula]],'Jornada Prevista'!$P:$P,FOcorrencias[[#This Row],[Mês/Ano]])</f>
        <v>58.159902597402557</v>
      </c>
      <c r="V43" s="94" t="str">
        <f>IF(FOcorrencias[[#This Row],[Data da Ocorrência]]="","",TEXT(FOcorrencias[[#This Row],[Data da Ocorrência]],"mm/aaaa"))</f>
        <v>08/2025</v>
      </c>
    </row>
    <row r="44" spans="2:22" ht="14.4" x14ac:dyDescent="0.25">
      <c r="B44" s="61">
        <v>41</v>
      </c>
      <c r="C44" s="59" t="s">
        <v>184</v>
      </c>
      <c r="D44" s="63" t="str">
        <f>IF(FOcorrencias[[#This Row],[Data da Ocorrência]]="","",TEXT(FOcorrencias[[#This Row],[Data da Ocorrência]],"dddd"))</f>
        <v>sexta-feira</v>
      </c>
      <c r="E44" s="6">
        <v>4</v>
      </c>
      <c r="F44" s="45" t="str">
        <f>IF(FOcorrencias[[#This Row],[Matricula]]="","",VLOOKUP(FOcorrencias[[#This Row],[Matricula]],Cadastros!$P:$Q,2,0))</f>
        <v>Funcionario 4</v>
      </c>
      <c r="G44" s="49" t="s">
        <v>89</v>
      </c>
      <c r="H44" s="18" t="s">
        <v>381</v>
      </c>
      <c r="I44" s="73" t="s">
        <v>367</v>
      </c>
      <c r="J44" s="74" t="s">
        <v>95</v>
      </c>
      <c r="K44" s="85" t="s">
        <v>394</v>
      </c>
      <c r="L44" s="89"/>
      <c r="M44" s="101" t="str" cm="1">
        <f t="array" ref="M44">INDEX('Jornada Prevista'!$H:$H,MATCH(1,('Jornada Prevista'!$B:$B=FOcorrencias[[#This Row],[Matricula]])*('Jornada Prevista'!$P:$P=FOcorrencias[[#This Row],[Mês/Ano]]),0))</f>
        <v>Empresa Y</v>
      </c>
      <c r="N44" s="101" t="str" cm="1">
        <f t="array" ref="N44">INDEX('Jornada Prevista'!$I:$I,MATCH(1,('Jornada Prevista'!$B:$B=FOcorrencias[[#This Row],[Matricula]])*('Jornada Prevista'!$P:$P=FOcorrencias[[#This Row],[Mês/Ano]]),0))</f>
        <v>Atendimento</v>
      </c>
      <c r="O44" s="97" t="str" cm="1">
        <f t="array" ref="O44">INDEX('Jornada Prevista'!$J:$J,MATCH(1,('Jornada Prevista'!$B:$B=FOcorrencias[[#This Row],[Matricula]])*('Jornada Prevista'!$P:$P=FOcorrencias[[#This Row],[Mês/Ano]]),0))</f>
        <v>Assistente</v>
      </c>
      <c r="P44" s="97" t="str" cm="1">
        <f t="array" ref="P44">INDEX('Jornada Prevista'!$K:$K,MATCH(1,('Jornada Prevista'!$B:$B=FOcorrencias[[#This Row],[Matricula]])*('Jornada Prevista'!$P:$P=FOcorrencias[[#This Row],[Mês/Ano]]),0))</f>
        <v>Turno D</v>
      </c>
      <c r="Q44" s="97" t="str" cm="1">
        <f t="array" ref="Q44">INDEX('Jornada Prevista'!$L:$L,MATCH(1,('Jornada Prevista'!$B:$B=FOcorrencias[[#This Row],[Matricula]])*('Jornada Prevista'!$P:$P=FOcorrencias[[#This Row],[Mês/Ano]]),0))</f>
        <v>6x1</v>
      </c>
      <c r="R44" s="97" t="str" cm="1">
        <f t="array" ref="R44">INDEX('Jornada Prevista'!$M:$M,MATCH(1,('Jornada Prevista'!$B:$B=FOcorrencias[[#This Row],[Matricula]])*('Jornada Prevista'!$P:$P=FOcorrencias[[#This Row],[Mês/Ano]]),0))</f>
        <v>Estágio</v>
      </c>
      <c r="S44" s="97">
        <f>SUMIFS('Jornada Prevista'!$G:$G,'Jornada Prevista'!$B:$B,FOcorrencias[[#This Row],[Matricula]],'Jornada Prevista'!$P:$P,FOcorrencias[[#This Row],[Mês/Ano]])</f>
        <v>184.80000000000015</v>
      </c>
      <c r="T44" s="105">
        <f>SUMIFS('Jornada Prevista'!$N:$N,'Jornada Prevista'!$B:$B,FOcorrencias[[#This Row],[Matricula]],'Jornada Prevista'!$P:$P,FOcorrencias[[#This Row],[Mês/Ano]])</f>
        <v>8133.58</v>
      </c>
      <c r="U44" s="101">
        <f>SUMIFS('Jornada Prevista'!$O:$O,'Jornada Prevista'!$B:$B,FOcorrencias[[#This Row],[Matricula]],'Jornada Prevista'!$P:$P,FOcorrencias[[#This Row],[Mês/Ano]])</f>
        <v>44.012878787878748</v>
      </c>
      <c r="V44" s="94" t="str">
        <f>IF(FOcorrencias[[#This Row],[Data da Ocorrência]]="","",TEXT(FOcorrencias[[#This Row],[Data da Ocorrência]],"mm/aaaa"))</f>
        <v>10/2025</v>
      </c>
    </row>
    <row r="45" spans="2:22" ht="14.4" x14ac:dyDescent="0.25">
      <c r="B45" s="61">
        <v>42</v>
      </c>
      <c r="C45" s="59" t="s">
        <v>185</v>
      </c>
      <c r="D45" s="63" t="str">
        <f>IF(FOcorrencias[[#This Row],[Data da Ocorrência]]="","",TEXT(FOcorrencias[[#This Row],[Data da Ocorrência]],"dddd"))</f>
        <v>domingo</v>
      </c>
      <c r="E45" s="6">
        <v>4</v>
      </c>
      <c r="F45" s="45" t="str">
        <f>IF(FOcorrencias[[#This Row],[Matricula]]="","",VLOOKUP(FOcorrencias[[#This Row],[Matricula]],Cadastros!$P:$Q,2,0))</f>
        <v>Funcionario 4</v>
      </c>
      <c r="G45" s="49" t="s">
        <v>89</v>
      </c>
      <c r="H45" s="18" t="s">
        <v>384</v>
      </c>
      <c r="I45" s="73"/>
      <c r="J45" s="74" t="s">
        <v>95</v>
      </c>
      <c r="K45" s="85" t="s">
        <v>398</v>
      </c>
      <c r="L45" s="89"/>
      <c r="M45" s="101" t="str" cm="1">
        <f t="array" ref="M45">INDEX('Jornada Prevista'!$H:$H,MATCH(1,('Jornada Prevista'!$B:$B=FOcorrencias[[#This Row],[Matricula]])*('Jornada Prevista'!$P:$P=FOcorrencias[[#This Row],[Mês/Ano]]),0))</f>
        <v>Empresa Y</v>
      </c>
      <c r="N45" s="101" t="str" cm="1">
        <f t="array" ref="N45">INDEX('Jornada Prevista'!$I:$I,MATCH(1,('Jornada Prevista'!$B:$B=FOcorrencias[[#This Row],[Matricula]])*('Jornada Prevista'!$P:$P=FOcorrencias[[#This Row],[Mês/Ano]]),0))</f>
        <v>TI</v>
      </c>
      <c r="O45" s="97" t="str" cm="1">
        <f t="array" ref="O45">INDEX('Jornada Prevista'!$J:$J,MATCH(1,('Jornada Prevista'!$B:$B=FOcorrencias[[#This Row],[Matricula]])*('Jornada Prevista'!$P:$P=FOcorrencias[[#This Row],[Mês/Ano]]),0))</f>
        <v>Assistente</v>
      </c>
      <c r="P45" s="97" t="str" cm="1">
        <f t="array" ref="P45">INDEX('Jornada Prevista'!$K:$K,MATCH(1,('Jornada Prevista'!$B:$B=FOcorrencias[[#This Row],[Matricula]])*('Jornada Prevista'!$P:$P=FOcorrencias[[#This Row],[Mês/Ano]]),0))</f>
        <v>Turno C</v>
      </c>
      <c r="Q45" s="97" t="str" cm="1">
        <f t="array" ref="Q45">INDEX('Jornada Prevista'!$L:$L,MATCH(1,('Jornada Prevista'!$B:$B=FOcorrencias[[#This Row],[Matricula]])*('Jornada Prevista'!$P:$P=FOcorrencias[[#This Row],[Mês/Ano]]),0))</f>
        <v>5x1</v>
      </c>
      <c r="R45" s="97" t="str" cm="1">
        <f t="array" ref="R45">INDEX('Jornada Prevista'!$M:$M,MATCH(1,('Jornada Prevista'!$B:$B=FOcorrencias[[#This Row],[Matricula]])*('Jornada Prevista'!$P:$P=FOcorrencias[[#This Row],[Mês/Ano]]),0))</f>
        <v>PJ</v>
      </c>
      <c r="S45" s="97">
        <f>SUMIFS('Jornada Prevista'!$G:$G,'Jornada Prevista'!$B:$B,FOcorrencias[[#This Row],[Matricula]],'Jornada Prevista'!$P:$P,FOcorrencias[[#This Row],[Mês/Ano]])</f>
        <v>184.80000000000015</v>
      </c>
      <c r="T45" s="105">
        <f>SUMIFS('Jornada Prevista'!$N:$N,'Jornada Prevista'!$B:$B,FOcorrencias[[#This Row],[Matricula]],'Jornada Prevista'!$P:$P,FOcorrencias[[#This Row],[Mês/Ano]])</f>
        <v>10877.19</v>
      </c>
      <c r="U45" s="101">
        <f>SUMIFS('Jornada Prevista'!$O:$O,'Jornada Prevista'!$B:$B,FOcorrencias[[#This Row],[Matricula]],'Jornada Prevista'!$P:$P,FOcorrencias[[#This Row],[Mês/Ano]])</f>
        <v>58.859253246753198</v>
      </c>
      <c r="V45" s="94" t="str">
        <f>IF(FOcorrencias[[#This Row],[Data da Ocorrência]]="","",TEXT(FOcorrencias[[#This Row],[Data da Ocorrência]],"mm/aaaa"))</f>
        <v>04/2025</v>
      </c>
    </row>
    <row r="46" spans="2:22" ht="14.4" x14ac:dyDescent="0.25">
      <c r="B46" s="61">
        <v>43</v>
      </c>
      <c r="C46" s="59" t="s">
        <v>186</v>
      </c>
      <c r="D46" s="63" t="str">
        <f>IF(FOcorrencias[[#This Row],[Data da Ocorrência]]="","",TEXT(FOcorrencias[[#This Row],[Data da Ocorrência]],"dddd"))</f>
        <v>sexta-feira</v>
      </c>
      <c r="E46" s="6">
        <v>4</v>
      </c>
      <c r="F46" s="45" t="str">
        <f>IF(FOcorrencias[[#This Row],[Matricula]]="","",VLOOKUP(FOcorrencias[[#This Row],[Matricula]],Cadastros!$P:$Q,2,0))</f>
        <v>Funcionario 4</v>
      </c>
      <c r="G46" s="49" t="s">
        <v>90</v>
      </c>
      <c r="H46" s="18" t="s">
        <v>376</v>
      </c>
      <c r="I46" s="73"/>
      <c r="J46" s="74" t="s">
        <v>371</v>
      </c>
      <c r="K46" s="85" t="s">
        <v>375</v>
      </c>
      <c r="L46" s="89"/>
      <c r="M46" s="101" t="str" cm="1">
        <f t="array" ref="M46">INDEX('Jornada Prevista'!$H:$H,MATCH(1,('Jornada Prevista'!$B:$B=FOcorrencias[[#This Row],[Matricula]])*('Jornada Prevista'!$P:$P=FOcorrencias[[#This Row],[Mês/Ano]]),0))</f>
        <v>Empresa Z</v>
      </c>
      <c r="N46" s="101" t="str" cm="1">
        <f t="array" ref="N46">INDEX('Jornada Prevista'!$I:$I,MATCH(1,('Jornada Prevista'!$B:$B=FOcorrencias[[#This Row],[Matricula]])*('Jornada Prevista'!$P:$P=FOcorrencias[[#This Row],[Mês/Ano]]),0))</f>
        <v>Administração</v>
      </c>
      <c r="O46" s="97" t="str" cm="1">
        <f t="array" ref="O46">INDEX('Jornada Prevista'!$J:$J,MATCH(1,('Jornada Prevista'!$B:$B=FOcorrencias[[#This Row],[Matricula]])*('Jornada Prevista'!$P:$P=FOcorrencias[[#This Row],[Mês/Ano]]),0))</f>
        <v>Supervisor</v>
      </c>
      <c r="P46" s="97" t="str" cm="1">
        <f t="array" ref="P46">INDEX('Jornada Prevista'!$K:$K,MATCH(1,('Jornada Prevista'!$B:$B=FOcorrencias[[#This Row],[Matricula]])*('Jornada Prevista'!$P:$P=FOcorrencias[[#This Row],[Mês/Ano]]),0))</f>
        <v>Turno Folguista</v>
      </c>
      <c r="Q46" s="97" t="str" cm="1">
        <f t="array" ref="Q46">INDEX('Jornada Prevista'!$L:$L,MATCH(1,('Jornada Prevista'!$B:$B=FOcorrencias[[#This Row],[Matricula]])*('Jornada Prevista'!$P:$P=FOcorrencias[[#This Row],[Mês/Ano]]),0))</f>
        <v>12x36</v>
      </c>
      <c r="R46" s="97" t="str" cm="1">
        <f t="array" ref="R46">INDEX('Jornada Prevista'!$M:$M,MATCH(1,('Jornada Prevista'!$B:$B=FOcorrencias[[#This Row],[Matricula]])*('Jornada Prevista'!$P:$P=FOcorrencias[[#This Row],[Mês/Ano]]),0))</f>
        <v>PJ</v>
      </c>
      <c r="S46" s="97">
        <f>SUMIFS('Jornada Prevista'!$G:$G,'Jornada Prevista'!$B:$B,FOcorrencias[[#This Row],[Matricula]],'Jornada Prevista'!$P:$P,FOcorrencias[[#This Row],[Mês/Ano]])</f>
        <v>184.80000000000015</v>
      </c>
      <c r="T46" s="105">
        <f>SUMIFS('Jornada Prevista'!$N:$N,'Jornada Prevista'!$B:$B,FOcorrencias[[#This Row],[Matricula]],'Jornada Prevista'!$P:$P,FOcorrencias[[#This Row],[Mês/Ano]])</f>
        <v>8338.2999999999993</v>
      </c>
      <c r="U46" s="101">
        <f>SUMIFS('Jornada Prevista'!$O:$O,'Jornada Prevista'!$B:$B,FOcorrencias[[#This Row],[Matricula]],'Jornada Prevista'!$P:$P,FOcorrencias[[#This Row],[Mês/Ano]])</f>
        <v>45.120670995670956</v>
      </c>
      <c r="V46" s="94" t="str">
        <f>IF(FOcorrencias[[#This Row],[Data da Ocorrência]]="","",TEXT(FOcorrencias[[#This Row],[Data da Ocorrência]],"mm/aaaa"))</f>
        <v>02/2025</v>
      </c>
    </row>
    <row r="47" spans="2:22" ht="14.4" x14ac:dyDescent="0.25">
      <c r="B47" s="61">
        <v>44</v>
      </c>
      <c r="C47" s="59" t="s">
        <v>187</v>
      </c>
      <c r="D47" s="63" t="str">
        <f>IF(FOcorrencias[[#This Row],[Data da Ocorrência]]="","",TEXT(FOcorrencias[[#This Row],[Data da Ocorrência]],"dddd"))</f>
        <v>domingo</v>
      </c>
      <c r="E47" s="6">
        <v>4</v>
      </c>
      <c r="F47" s="45" t="str">
        <f>IF(FOcorrencias[[#This Row],[Matricula]]="","",VLOOKUP(FOcorrencias[[#This Row],[Matricula]],Cadastros!$P:$Q,2,0))</f>
        <v>Funcionario 4</v>
      </c>
      <c r="G47" s="49" t="s">
        <v>89</v>
      </c>
      <c r="H47" s="18" t="s">
        <v>391</v>
      </c>
      <c r="I47" s="73"/>
      <c r="J47" s="74" t="s">
        <v>371</v>
      </c>
      <c r="K47" s="85" t="s">
        <v>382</v>
      </c>
      <c r="L47" s="89"/>
      <c r="M47" s="101" t="str" cm="1">
        <f t="array" ref="M47">INDEX('Jornada Prevista'!$H:$H,MATCH(1,('Jornada Prevista'!$B:$B=FOcorrencias[[#This Row],[Matricula]])*('Jornada Prevista'!$P:$P=FOcorrencias[[#This Row],[Mês/Ano]]),0))</f>
        <v>Empresa Z</v>
      </c>
      <c r="N47" s="101" t="str" cm="1">
        <f t="array" ref="N47">INDEX('Jornada Prevista'!$I:$I,MATCH(1,('Jornada Prevista'!$B:$B=FOcorrencias[[#This Row],[Matricula]])*('Jornada Prevista'!$P:$P=FOcorrencias[[#This Row],[Mês/Ano]]),0))</f>
        <v>Jurídico</v>
      </c>
      <c r="O47" s="97" t="str" cm="1">
        <f t="array" ref="O47">INDEX('Jornada Prevista'!$J:$J,MATCH(1,('Jornada Prevista'!$B:$B=FOcorrencias[[#This Row],[Matricula]])*('Jornada Prevista'!$P:$P=FOcorrencias[[#This Row],[Mês/Ano]]),0))</f>
        <v>Assistente</v>
      </c>
      <c r="P47" s="97" t="str" cm="1">
        <f t="array" ref="P47">INDEX('Jornada Prevista'!$K:$K,MATCH(1,('Jornada Prevista'!$B:$B=FOcorrencias[[#This Row],[Matricula]])*('Jornada Prevista'!$P:$P=FOcorrencias[[#This Row],[Mês/Ano]]),0))</f>
        <v>Turno D</v>
      </c>
      <c r="Q47" s="97" t="str" cm="1">
        <f t="array" ref="Q47">INDEX('Jornada Prevista'!$L:$L,MATCH(1,('Jornada Prevista'!$B:$B=FOcorrencias[[#This Row],[Matricula]])*('Jornada Prevista'!$P:$P=FOcorrencias[[#This Row],[Mês/Ano]]),0))</f>
        <v>12x36</v>
      </c>
      <c r="R47" s="97" t="str" cm="1">
        <f t="array" ref="R47">INDEX('Jornada Prevista'!$M:$M,MATCH(1,('Jornada Prevista'!$B:$B=FOcorrencias[[#This Row],[Matricula]])*('Jornada Prevista'!$P:$P=FOcorrencias[[#This Row],[Mês/Ano]]),0))</f>
        <v>Estágio</v>
      </c>
      <c r="S47" s="97">
        <f>SUMIFS('Jornada Prevista'!$G:$G,'Jornada Prevista'!$B:$B,FOcorrencias[[#This Row],[Matricula]],'Jornada Prevista'!$P:$P,FOcorrencias[[#This Row],[Mês/Ano]])</f>
        <v>184.80000000000015</v>
      </c>
      <c r="T47" s="105">
        <f>SUMIFS('Jornada Prevista'!$N:$N,'Jornada Prevista'!$B:$B,FOcorrencias[[#This Row],[Matricula]],'Jornada Prevista'!$P:$P,FOcorrencias[[#This Row],[Mês/Ano]])</f>
        <v>10747.95</v>
      </c>
      <c r="U47" s="101">
        <f>SUMIFS('Jornada Prevista'!$O:$O,'Jornada Prevista'!$B:$B,FOcorrencias[[#This Row],[Matricula]],'Jornada Prevista'!$P:$P,FOcorrencias[[#This Row],[Mês/Ano]])</f>
        <v>58.159902597402557</v>
      </c>
      <c r="V47" s="94" t="str">
        <f>IF(FOcorrencias[[#This Row],[Data da Ocorrência]]="","",TEXT(FOcorrencias[[#This Row],[Data da Ocorrência]],"mm/aaaa"))</f>
        <v>08/2025</v>
      </c>
    </row>
    <row r="48" spans="2:22" ht="14.4" x14ac:dyDescent="0.25">
      <c r="B48" s="61">
        <v>45</v>
      </c>
      <c r="C48" s="59" t="s">
        <v>188</v>
      </c>
      <c r="D48" s="63" t="str">
        <f>IF(FOcorrencias[[#This Row],[Data da Ocorrência]]="","",TEXT(FOcorrencias[[#This Row],[Data da Ocorrência]],"dddd"))</f>
        <v>sexta-feira</v>
      </c>
      <c r="E48" s="6">
        <v>5</v>
      </c>
      <c r="F48" s="45" t="str">
        <f>IF(FOcorrencias[[#This Row],[Matricula]]="","",VLOOKUP(FOcorrencias[[#This Row],[Matricula]],Cadastros!$P:$Q,2,0))</f>
        <v>Funcionario 5</v>
      </c>
      <c r="G48" s="49" t="s">
        <v>90</v>
      </c>
      <c r="H48" s="18" t="s">
        <v>378</v>
      </c>
      <c r="I48" s="73"/>
      <c r="J48" s="74" t="s">
        <v>371</v>
      </c>
      <c r="K48" s="85" t="s">
        <v>382</v>
      </c>
      <c r="L48" s="89"/>
      <c r="M48" s="101" t="str" cm="1">
        <f t="array" ref="M48">INDEX('Jornada Prevista'!$H:$H,MATCH(1,('Jornada Prevista'!$B:$B=FOcorrencias[[#This Row],[Matricula]])*('Jornada Prevista'!$P:$P=FOcorrencias[[#This Row],[Mês/Ano]]),0))</f>
        <v>Empresa Z</v>
      </c>
      <c r="N48" s="101" t="str" cm="1">
        <f t="array" ref="N48">INDEX('Jornada Prevista'!$I:$I,MATCH(1,('Jornada Prevista'!$B:$B=FOcorrencias[[#This Row],[Matricula]])*('Jornada Prevista'!$P:$P=FOcorrencias[[#This Row],[Mês/Ano]]),0))</f>
        <v>Administração</v>
      </c>
      <c r="O48" s="97" t="str" cm="1">
        <f t="array" ref="O48">INDEX('Jornada Prevista'!$J:$J,MATCH(1,('Jornada Prevista'!$B:$B=FOcorrencias[[#This Row],[Matricula]])*('Jornada Prevista'!$P:$P=FOcorrencias[[#This Row],[Mês/Ano]]),0))</f>
        <v>Auxiliar</v>
      </c>
      <c r="P48" s="97" t="str" cm="1">
        <f t="array" ref="P48">INDEX('Jornada Prevista'!$K:$K,MATCH(1,('Jornada Prevista'!$B:$B=FOcorrencias[[#This Row],[Matricula]])*('Jornada Prevista'!$P:$P=FOcorrencias[[#This Row],[Mês/Ano]]),0))</f>
        <v>Turno Folguista</v>
      </c>
      <c r="Q48" s="97" t="str" cm="1">
        <f t="array" ref="Q48">INDEX('Jornada Prevista'!$L:$L,MATCH(1,('Jornada Prevista'!$B:$B=FOcorrencias[[#This Row],[Matricula]])*('Jornada Prevista'!$P:$P=FOcorrencias[[#This Row],[Mês/Ano]]),0))</f>
        <v>5x1</v>
      </c>
      <c r="R48" s="97" t="str" cm="1">
        <f t="array" ref="R48">INDEX('Jornada Prevista'!$M:$M,MATCH(1,('Jornada Prevista'!$B:$B=FOcorrencias[[#This Row],[Matricula]])*('Jornada Prevista'!$P:$P=FOcorrencias[[#This Row],[Mês/Ano]]),0))</f>
        <v>CLT</v>
      </c>
      <c r="S48" s="97">
        <f>SUMIFS('Jornada Prevista'!$G:$G,'Jornada Prevista'!$B:$B,FOcorrencias[[#This Row],[Matricula]],'Jornada Prevista'!$P:$P,FOcorrencias[[#This Row],[Mês/Ano]])</f>
        <v>184.80000000000015</v>
      </c>
      <c r="T48" s="105">
        <f>SUMIFS('Jornada Prevista'!$N:$N,'Jornada Prevista'!$B:$B,FOcorrencias[[#This Row],[Matricula]],'Jornada Prevista'!$P:$P,FOcorrencias[[#This Row],[Mês/Ano]])</f>
        <v>2875.55</v>
      </c>
      <c r="U48" s="101">
        <f>SUMIFS('Jornada Prevista'!$O:$O,'Jornada Prevista'!$B:$B,FOcorrencias[[#This Row],[Matricula]],'Jornada Prevista'!$P:$P,FOcorrencias[[#This Row],[Mês/Ano]])</f>
        <v>15.560335497835485</v>
      </c>
      <c r="V48" s="94" t="str">
        <f>IF(FOcorrencias[[#This Row],[Data da Ocorrência]]="","",TEXT(FOcorrencias[[#This Row],[Data da Ocorrência]],"mm/aaaa"))</f>
        <v>10/2025</v>
      </c>
    </row>
    <row r="49" spans="2:22" ht="14.4" x14ac:dyDescent="0.25">
      <c r="B49" s="61">
        <v>46</v>
      </c>
      <c r="C49" s="59" t="s">
        <v>189</v>
      </c>
      <c r="D49" s="63" t="str">
        <f>IF(FOcorrencias[[#This Row],[Data da Ocorrência]]="","",TEXT(FOcorrencias[[#This Row],[Data da Ocorrência]],"dddd"))</f>
        <v>quinta-feira</v>
      </c>
      <c r="E49" s="6">
        <v>5</v>
      </c>
      <c r="F49" s="45" t="str">
        <f>IF(FOcorrencias[[#This Row],[Matricula]]="","",VLOOKUP(FOcorrencias[[#This Row],[Matricula]],Cadastros!$P:$Q,2,0))</f>
        <v>Funcionario 5</v>
      </c>
      <c r="G49" s="49" t="s">
        <v>90</v>
      </c>
      <c r="H49" s="18" t="s">
        <v>381</v>
      </c>
      <c r="I49" s="73" t="s">
        <v>399</v>
      </c>
      <c r="J49" s="74" t="s">
        <v>95</v>
      </c>
      <c r="K49" s="85" t="s">
        <v>379</v>
      </c>
      <c r="L49" s="89"/>
      <c r="M49" s="101" t="str" cm="1">
        <f t="array" ref="M49">INDEX('Jornada Prevista'!$H:$H,MATCH(1,('Jornada Prevista'!$B:$B=FOcorrencias[[#This Row],[Matricula]])*('Jornada Prevista'!$P:$P=FOcorrencias[[#This Row],[Mês/Ano]]),0))</f>
        <v>Empresa Z</v>
      </c>
      <c r="N49" s="101" t="str" cm="1">
        <f t="array" ref="N49">INDEX('Jornada Prevista'!$I:$I,MATCH(1,('Jornada Prevista'!$B:$B=FOcorrencias[[#This Row],[Matricula]])*('Jornada Prevista'!$P:$P=FOcorrencias[[#This Row],[Mês/Ano]]),0))</f>
        <v>Contabilidade</v>
      </c>
      <c r="O49" s="97" t="str" cm="1">
        <f t="array" ref="O49">INDEX('Jornada Prevista'!$J:$J,MATCH(1,('Jornada Prevista'!$B:$B=FOcorrencias[[#This Row],[Matricula]])*('Jornada Prevista'!$P:$P=FOcorrencias[[#This Row],[Mês/Ano]]),0))</f>
        <v>Gerente</v>
      </c>
      <c r="P49" s="97" t="str" cm="1">
        <f t="array" ref="P49">INDEX('Jornada Prevista'!$K:$K,MATCH(1,('Jornada Prevista'!$B:$B=FOcorrencias[[#This Row],[Matricula]])*('Jornada Prevista'!$P:$P=FOcorrencias[[#This Row],[Mês/Ano]]),0))</f>
        <v>Turno C</v>
      </c>
      <c r="Q49" s="97" t="str" cm="1">
        <f t="array" ref="Q49">INDEX('Jornada Prevista'!$L:$L,MATCH(1,('Jornada Prevista'!$B:$B=FOcorrencias[[#This Row],[Matricula]])*('Jornada Prevista'!$P:$P=FOcorrencias[[#This Row],[Mês/Ano]]),0))</f>
        <v>5x1</v>
      </c>
      <c r="R49" s="97" t="str" cm="1">
        <f t="array" ref="R49">INDEX('Jornada Prevista'!$M:$M,MATCH(1,('Jornada Prevista'!$B:$B=FOcorrencias[[#This Row],[Matricula]])*('Jornada Prevista'!$P:$P=FOcorrencias[[#This Row],[Mês/Ano]]),0))</f>
        <v>Estágio</v>
      </c>
      <c r="S49" s="97">
        <f>SUMIFS('Jornada Prevista'!$G:$G,'Jornada Prevista'!$B:$B,FOcorrencias[[#This Row],[Matricula]],'Jornada Prevista'!$P:$P,FOcorrencias[[#This Row],[Mês/Ano]])</f>
        <v>184.80000000000015</v>
      </c>
      <c r="T49" s="105">
        <f>SUMIFS('Jornada Prevista'!$N:$N,'Jornada Prevista'!$B:$B,FOcorrencias[[#This Row],[Matricula]],'Jornada Prevista'!$P:$P,FOcorrencias[[#This Row],[Mês/Ano]])</f>
        <v>5695.45</v>
      </c>
      <c r="U49" s="101">
        <f>SUMIFS('Jornada Prevista'!$O:$O,'Jornada Prevista'!$B:$B,FOcorrencias[[#This Row],[Matricula]],'Jornada Prevista'!$P:$P,FOcorrencias[[#This Row],[Mês/Ano]])</f>
        <v>30.819534632034607</v>
      </c>
      <c r="V49" s="94" t="str">
        <f>IF(FOcorrencias[[#This Row],[Data da Ocorrência]]="","",TEXT(FOcorrencias[[#This Row],[Data da Ocorrência]],"mm/aaaa"))</f>
        <v>04/2025</v>
      </c>
    </row>
    <row r="50" spans="2:22" ht="14.4" x14ac:dyDescent="0.25">
      <c r="B50" s="61">
        <v>47</v>
      </c>
      <c r="C50" s="59" t="s">
        <v>190</v>
      </c>
      <c r="D50" s="63" t="str">
        <f>IF(FOcorrencias[[#This Row],[Data da Ocorrência]]="","",TEXT(FOcorrencias[[#This Row],[Data da Ocorrência]],"dddd"))</f>
        <v>quinta-feira</v>
      </c>
      <c r="E50" s="6">
        <v>5</v>
      </c>
      <c r="F50" s="45" t="str">
        <f>IF(FOcorrencias[[#This Row],[Matricula]]="","",VLOOKUP(FOcorrencias[[#This Row],[Matricula]],Cadastros!$P:$Q,2,0))</f>
        <v>Funcionario 5</v>
      </c>
      <c r="G50" s="49" t="s">
        <v>88</v>
      </c>
      <c r="H50" s="18" t="s">
        <v>373</v>
      </c>
      <c r="I50" s="73" t="s">
        <v>400</v>
      </c>
      <c r="J50" s="74" t="s">
        <v>95</v>
      </c>
      <c r="K50" s="85" t="s">
        <v>398</v>
      </c>
      <c r="L50" s="89"/>
      <c r="M50" s="101" t="str" cm="1">
        <f t="array" ref="M50">INDEX('Jornada Prevista'!$H:$H,MATCH(1,('Jornada Prevista'!$B:$B=FOcorrencias[[#This Row],[Matricula]])*('Jornada Prevista'!$P:$P=FOcorrencias[[#This Row],[Mês/Ano]]),0))</f>
        <v>Empresa Y</v>
      </c>
      <c r="N50" s="101" t="str" cm="1">
        <f t="array" ref="N50">INDEX('Jornada Prevista'!$I:$I,MATCH(1,('Jornada Prevista'!$B:$B=FOcorrencias[[#This Row],[Matricula]])*('Jornada Prevista'!$P:$P=FOcorrencias[[#This Row],[Mês/Ano]]),0))</f>
        <v>Jurídico</v>
      </c>
      <c r="O50" s="97" t="str" cm="1">
        <f t="array" ref="O50">INDEX('Jornada Prevista'!$J:$J,MATCH(1,('Jornada Prevista'!$B:$B=FOcorrencias[[#This Row],[Matricula]])*('Jornada Prevista'!$P:$P=FOcorrencias[[#This Row],[Mês/Ano]]),0))</f>
        <v>Consultor</v>
      </c>
      <c r="P50" s="97" t="str" cm="1">
        <f t="array" ref="P50">INDEX('Jornada Prevista'!$K:$K,MATCH(1,('Jornada Prevista'!$B:$B=FOcorrencias[[#This Row],[Matricula]])*('Jornada Prevista'!$P:$P=FOcorrencias[[#This Row],[Mês/Ano]]),0))</f>
        <v>Turno Folguista</v>
      </c>
      <c r="Q50" s="97" t="str" cm="1">
        <f t="array" ref="Q50">INDEX('Jornada Prevista'!$L:$L,MATCH(1,('Jornada Prevista'!$B:$B=FOcorrencias[[#This Row],[Matricula]])*('Jornada Prevista'!$P:$P=FOcorrencias[[#This Row],[Mês/Ano]]),0))</f>
        <v>5x1</v>
      </c>
      <c r="R50" s="97" t="str" cm="1">
        <f t="array" ref="R50">INDEX('Jornada Prevista'!$M:$M,MATCH(1,('Jornada Prevista'!$B:$B=FOcorrencias[[#This Row],[Matricula]])*('Jornada Prevista'!$P:$P=FOcorrencias[[#This Row],[Mês/Ano]]),0))</f>
        <v>PJ</v>
      </c>
      <c r="S50" s="97">
        <f>SUMIFS('Jornada Prevista'!$G:$G,'Jornada Prevista'!$B:$B,FOcorrencias[[#This Row],[Matricula]],'Jornada Prevista'!$P:$P,FOcorrencias[[#This Row],[Mês/Ano]])</f>
        <v>184.80000000000015</v>
      </c>
      <c r="T50" s="105">
        <f>SUMIFS('Jornada Prevista'!$N:$N,'Jornada Prevista'!$B:$B,FOcorrencias[[#This Row],[Matricula]],'Jornada Prevista'!$P:$P,FOcorrencias[[#This Row],[Mês/Ano]])</f>
        <v>2516.16</v>
      </c>
      <c r="U50" s="101">
        <f>SUMIFS('Jornada Prevista'!$O:$O,'Jornada Prevista'!$B:$B,FOcorrencias[[#This Row],[Matricula]],'Jornada Prevista'!$P:$P,FOcorrencias[[#This Row],[Mês/Ano]])</f>
        <v>13.615584415584404</v>
      </c>
      <c r="V50" s="94" t="str">
        <f>IF(FOcorrencias[[#This Row],[Data da Ocorrência]]="","",TEXT(FOcorrencias[[#This Row],[Data da Ocorrência]],"mm/aaaa"))</f>
        <v>11/2025</v>
      </c>
    </row>
    <row r="51" spans="2:22" ht="14.4" x14ac:dyDescent="0.25">
      <c r="B51" s="61">
        <v>48</v>
      </c>
      <c r="C51" s="59" t="s">
        <v>191</v>
      </c>
      <c r="D51" s="63" t="str">
        <f>IF(FOcorrencias[[#This Row],[Data da Ocorrência]]="","",TEXT(FOcorrencias[[#This Row],[Data da Ocorrência]],"dddd"))</f>
        <v>segunda-feira</v>
      </c>
      <c r="E51" s="6">
        <v>5</v>
      </c>
      <c r="F51" s="45" t="str">
        <f>IF(FOcorrencias[[#This Row],[Matricula]]="","",VLOOKUP(FOcorrencias[[#This Row],[Matricula]],Cadastros!$P:$Q,2,0))</f>
        <v>Funcionario 5</v>
      </c>
      <c r="G51" s="49" t="s">
        <v>87</v>
      </c>
      <c r="H51" s="18" t="s">
        <v>381</v>
      </c>
      <c r="I51" s="73" t="s">
        <v>389</v>
      </c>
      <c r="J51" s="74" t="s">
        <v>95</v>
      </c>
      <c r="K51" s="85" t="s">
        <v>375</v>
      </c>
      <c r="L51" s="89"/>
      <c r="M51" s="101" t="str" cm="1">
        <f t="array" ref="M51">INDEX('Jornada Prevista'!$H:$H,MATCH(1,('Jornada Prevista'!$B:$B=FOcorrencias[[#This Row],[Matricula]])*('Jornada Prevista'!$P:$P=FOcorrencias[[#This Row],[Mês/Ano]]),0))</f>
        <v>Empresa Y</v>
      </c>
      <c r="N51" s="101" t="str" cm="1">
        <f t="array" ref="N51">INDEX('Jornada Prevista'!$I:$I,MATCH(1,('Jornada Prevista'!$B:$B=FOcorrencias[[#This Row],[Matricula]])*('Jornada Prevista'!$P:$P=FOcorrencias[[#This Row],[Mês/Ano]]),0))</f>
        <v>Jurídico</v>
      </c>
      <c r="O51" s="97" t="str" cm="1">
        <f t="array" ref="O51">INDEX('Jornada Prevista'!$J:$J,MATCH(1,('Jornada Prevista'!$B:$B=FOcorrencias[[#This Row],[Matricula]])*('Jornada Prevista'!$P:$P=FOcorrencias[[#This Row],[Mês/Ano]]),0))</f>
        <v>Consultor</v>
      </c>
      <c r="P51" s="97" t="str" cm="1">
        <f t="array" ref="P51">INDEX('Jornada Prevista'!$K:$K,MATCH(1,('Jornada Prevista'!$B:$B=FOcorrencias[[#This Row],[Matricula]])*('Jornada Prevista'!$P:$P=FOcorrencias[[#This Row],[Mês/Ano]]),0))</f>
        <v>Turno Folguista</v>
      </c>
      <c r="Q51" s="97" t="str" cm="1">
        <f t="array" ref="Q51">INDEX('Jornada Prevista'!$L:$L,MATCH(1,('Jornada Prevista'!$B:$B=FOcorrencias[[#This Row],[Matricula]])*('Jornada Prevista'!$P:$P=FOcorrencias[[#This Row],[Mês/Ano]]),0))</f>
        <v>5x1</v>
      </c>
      <c r="R51" s="97" t="str" cm="1">
        <f t="array" ref="R51">INDEX('Jornada Prevista'!$M:$M,MATCH(1,('Jornada Prevista'!$B:$B=FOcorrencias[[#This Row],[Matricula]])*('Jornada Prevista'!$P:$P=FOcorrencias[[#This Row],[Mês/Ano]]),0))</f>
        <v>PJ</v>
      </c>
      <c r="S51" s="97">
        <f>SUMIFS('Jornada Prevista'!$G:$G,'Jornada Prevista'!$B:$B,FOcorrencias[[#This Row],[Matricula]],'Jornada Prevista'!$P:$P,FOcorrencias[[#This Row],[Mês/Ano]])</f>
        <v>184.80000000000015</v>
      </c>
      <c r="T51" s="105">
        <f>SUMIFS('Jornada Prevista'!$N:$N,'Jornada Prevista'!$B:$B,FOcorrencias[[#This Row],[Matricula]],'Jornada Prevista'!$P:$P,FOcorrencias[[#This Row],[Mês/Ano]])</f>
        <v>2516.16</v>
      </c>
      <c r="U51" s="101">
        <f>SUMIFS('Jornada Prevista'!$O:$O,'Jornada Prevista'!$B:$B,FOcorrencias[[#This Row],[Matricula]],'Jornada Prevista'!$P:$P,FOcorrencias[[#This Row],[Mês/Ano]])</f>
        <v>13.615584415584404</v>
      </c>
      <c r="V51" s="94" t="str">
        <f>IF(FOcorrencias[[#This Row],[Data da Ocorrência]]="","",TEXT(FOcorrencias[[#This Row],[Data da Ocorrência]],"mm/aaaa"))</f>
        <v>11/2025</v>
      </c>
    </row>
    <row r="52" spans="2:22" ht="14.4" x14ac:dyDescent="0.25">
      <c r="B52" s="61">
        <v>49</v>
      </c>
      <c r="C52" s="59" t="s">
        <v>192</v>
      </c>
      <c r="D52" s="63" t="str">
        <f>IF(FOcorrencias[[#This Row],[Data da Ocorrência]]="","",TEXT(FOcorrencias[[#This Row],[Data da Ocorrência]],"dddd"))</f>
        <v>domingo</v>
      </c>
      <c r="E52" s="6">
        <v>5</v>
      </c>
      <c r="F52" s="45" t="str">
        <f>IF(FOcorrencias[[#This Row],[Matricula]]="","",VLOOKUP(FOcorrencias[[#This Row],[Matricula]],Cadastros!$P:$Q,2,0))</f>
        <v>Funcionario 5</v>
      </c>
      <c r="G52" s="49" t="s">
        <v>89</v>
      </c>
      <c r="H52" s="18" t="s">
        <v>397</v>
      </c>
      <c r="I52" s="73"/>
      <c r="J52" s="74" t="s">
        <v>95</v>
      </c>
      <c r="K52" s="85" t="s">
        <v>368</v>
      </c>
      <c r="L52" s="89"/>
      <c r="M52" s="101" t="str" cm="1">
        <f t="array" ref="M52">INDEX('Jornada Prevista'!$H:$H,MATCH(1,('Jornada Prevista'!$B:$B=FOcorrencias[[#This Row],[Matricula]])*('Jornada Prevista'!$P:$P=FOcorrencias[[#This Row],[Mês/Ano]]),0))</f>
        <v>Empresa Y</v>
      </c>
      <c r="N52" s="101" t="str" cm="1">
        <f t="array" ref="N52">INDEX('Jornada Prevista'!$I:$I,MATCH(1,('Jornada Prevista'!$B:$B=FOcorrencias[[#This Row],[Matricula]])*('Jornada Prevista'!$P:$P=FOcorrencias[[#This Row],[Mês/Ano]]),0))</f>
        <v>Financeiro</v>
      </c>
      <c r="O52" s="97" t="str" cm="1">
        <f t="array" ref="O52">INDEX('Jornada Prevista'!$J:$J,MATCH(1,('Jornada Prevista'!$B:$B=FOcorrencias[[#This Row],[Matricula]])*('Jornada Prevista'!$P:$P=FOcorrencias[[#This Row],[Mês/Ano]]),0))</f>
        <v>Gerente</v>
      </c>
      <c r="P52" s="97" t="str" cm="1">
        <f t="array" ref="P52">INDEX('Jornada Prevista'!$K:$K,MATCH(1,('Jornada Prevista'!$B:$B=FOcorrencias[[#This Row],[Matricula]])*('Jornada Prevista'!$P:$P=FOcorrencias[[#This Row],[Mês/Ano]]),0))</f>
        <v>Turno A</v>
      </c>
      <c r="Q52" s="97" t="str" cm="1">
        <f t="array" ref="Q52">INDEX('Jornada Prevista'!$L:$L,MATCH(1,('Jornada Prevista'!$B:$B=FOcorrencias[[#This Row],[Matricula]])*('Jornada Prevista'!$P:$P=FOcorrencias[[#This Row],[Mês/Ano]]),0))</f>
        <v>5x1</v>
      </c>
      <c r="R52" s="97" t="str" cm="1">
        <f t="array" ref="R52">INDEX('Jornada Prevista'!$M:$M,MATCH(1,('Jornada Prevista'!$B:$B=FOcorrencias[[#This Row],[Matricula]])*('Jornada Prevista'!$P:$P=FOcorrencias[[#This Row],[Mês/Ano]]),0))</f>
        <v>CLT</v>
      </c>
      <c r="S52" s="97">
        <f>SUMIFS('Jornada Prevista'!$G:$G,'Jornada Prevista'!$B:$B,FOcorrencias[[#This Row],[Matricula]],'Jornada Prevista'!$P:$P,FOcorrencias[[#This Row],[Mês/Ano]])</f>
        <v>184.80000000000015</v>
      </c>
      <c r="T52" s="105">
        <f>SUMIFS('Jornada Prevista'!$N:$N,'Jornada Prevista'!$B:$B,FOcorrencias[[#This Row],[Matricula]],'Jornada Prevista'!$P:$P,FOcorrencias[[#This Row],[Mês/Ano]])</f>
        <v>9161.81</v>
      </c>
      <c r="U52" s="101">
        <f>SUMIFS('Jornada Prevista'!$O:$O,'Jornada Prevista'!$B:$B,FOcorrencias[[#This Row],[Matricula]],'Jornada Prevista'!$P:$P,FOcorrencias[[#This Row],[Mês/Ano]])</f>
        <v>49.576893939393898</v>
      </c>
      <c r="V52" s="94" t="str">
        <f>IF(FOcorrencias[[#This Row],[Data da Ocorrência]]="","",TEXT(FOcorrencias[[#This Row],[Data da Ocorrência]],"mm/aaaa"))</f>
        <v>12/2025</v>
      </c>
    </row>
    <row r="53" spans="2:22" ht="14.4" x14ac:dyDescent="0.25">
      <c r="B53" s="61">
        <v>50</v>
      </c>
      <c r="C53" s="59" t="s">
        <v>164</v>
      </c>
      <c r="D53" s="63" t="str">
        <f>IF(FOcorrencias[[#This Row],[Data da Ocorrência]]="","",TEXT(FOcorrencias[[#This Row],[Data da Ocorrência]],"dddd"))</f>
        <v>sábado</v>
      </c>
      <c r="E53" s="6">
        <v>5</v>
      </c>
      <c r="F53" s="45" t="str">
        <f>IF(FOcorrencias[[#This Row],[Matricula]]="","",VLOOKUP(FOcorrencias[[#This Row],[Matricula]],Cadastros!$P:$Q,2,0))</f>
        <v>Funcionario 5</v>
      </c>
      <c r="G53" s="49" t="s">
        <v>90</v>
      </c>
      <c r="H53" s="18" t="s">
        <v>376</v>
      </c>
      <c r="I53" s="73"/>
      <c r="J53" s="74" t="s">
        <v>371</v>
      </c>
      <c r="K53" s="85" t="s">
        <v>368</v>
      </c>
      <c r="L53" s="89"/>
      <c r="M53" s="101" t="str" cm="1">
        <f t="array" ref="M53">INDEX('Jornada Prevista'!$H:$H,MATCH(1,('Jornada Prevista'!$B:$B=FOcorrencias[[#This Row],[Matricula]])*('Jornada Prevista'!$P:$P=FOcorrencias[[#This Row],[Mês/Ano]]),0))</f>
        <v>Empresa Z</v>
      </c>
      <c r="N53" s="101" t="str" cm="1">
        <f t="array" ref="N53">INDEX('Jornada Prevista'!$I:$I,MATCH(1,('Jornada Prevista'!$B:$B=FOcorrencias[[#This Row],[Matricula]])*('Jornada Prevista'!$P:$P=FOcorrencias[[#This Row],[Mês/Ano]]),0))</f>
        <v>Logística</v>
      </c>
      <c r="O53" s="97" t="str" cm="1">
        <f t="array" ref="O53">INDEX('Jornada Prevista'!$J:$J,MATCH(1,('Jornada Prevista'!$B:$B=FOcorrencias[[#This Row],[Matricula]])*('Jornada Prevista'!$P:$P=FOcorrencias[[#This Row],[Mês/Ano]]),0))</f>
        <v>Estagiário</v>
      </c>
      <c r="P53" s="97" t="str" cm="1">
        <f t="array" ref="P53">INDEX('Jornada Prevista'!$K:$K,MATCH(1,('Jornada Prevista'!$B:$B=FOcorrencias[[#This Row],[Matricula]])*('Jornada Prevista'!$P:$P=FOcorrencias[[#This Row],[Mês/Ano]]),0))</f>
        <v>Turno B</v>
      </c>
      <c r="Q53" s="97" t="str" cm="1">
        <f t="array" ref="Q53">INDEX('Jornada Prevista'!$L:$L,MATCH(1,('Jornada Prevista'!$B:$B=FOcorrencias[[#This Row],[Matricula]])*('Jornada Prevista'!$P:$P=FOcorrencias[[#This Row],[Mês/Ano]]),0))</f>
        <v>6x1</v>
      </c>
      <c r="R53" s="97" t="str" cm="1">
        <f t="array" ref="R53">INDEX('Jornada Prevista'!$M:$M,MATCH(1,('Jornada Prevista'!$B:$B=FOcorrencias[[#This Row],[Matricula]])*('Jornada Prevista'!$P:$P=FOcorrencias[[#This Row],[Mês/Ano]]),0))</f>
        <v>CLT</v>
      </c>
      <c r="S53" s="97">
        <f>SUMIFS('Jornada Prevista'!$G:$G,'Jornada Prevista'!$B:$B,FOcorrencias[[#This Row],[Matricula]],'Jornada Prevista'!$P:$P,FOcorrencias[[#This Row],[Mês/Ano]])</f>
        <v>184.80000000000015</v>
      </c>
      <c r="T53" s="105">
        <f>SUMIFS('Jornada Prevista'!$N:$N,'Jornada Prevista'!$B:$B,FOcorrencias[[#This Row],[Matricula]],'Jornada Prevista'!$P:$P,FOcorrencias[[#This Row],[Mês/Ano]])</f>
        <v>5153.83</v>
      </c>
      <c r="U53" s="101">
        <f>SUMIFS('Jornada Prevista'!$O:$O,'Jornada Prevista'!$B:$B,FOcorrencias[[#This Row],[Matricula]],'Jornada Prevista'!$P:$P,FOcorrencias[[#This Row],[Mês/Ano]])</f>
        <v>27.888690476190451</v>
      </c>
      <c r="V53" s="94" t="str">
        <f>IF(FOcorrencias[[#This Row],[Data da Ocorrência]]="","",TEXT(FOcorrencias[[#This Row],[Data da Ocorrência]],"mm/aaaa"))</f>
        <v>03/2025</v>
      </c>
    </row>
    <row r="54" spans="2:22" ht="14.4" x14ac:dyDescent="0.25">
      <c r="B54" s="61">
        <v>51</v>
      </c>
      <c r="C54" s="59" t="s">
        <v>193</v>
      </c>
      <c r="D54" s="63" t="str">
        <f>IF(FOcorrencias[[#This Row],[Data da Ocorrência]]="","",TEXT(FOcorrencias[[#This Row],[Data da Ocorrência]],"dddd"))</f>
        <v>segunda-feira</v>
      </c>
      <c r="E54" s="6">
        <v>5</v>
      </c>
      <c r="F54" s="45" t="str">
        <f>IF(FOcorrencias[[#This Row],[Matricula]]="","",VLOOKUP(FOcorrencias[[#This Row],[Matricula]],Cadastros!$P:$Q,2,0))</f>
        <v>Funcionario 5</v>
      </c>
      <c r="G54" s="49" t="s">
        <v>89</v>
      </c>
      <c r="H54" s="18" t="s">
        <v>373</v>
      </c>
      <c r="I54" s="73"/>
      <c r="J54" s="74" t="s">
        <v>371</v>
      </c>
      <c r="K54" s="85" t="s">
        <v>394</v>
      </c>
      <c r="L54" s="89"/>
      <c r="M54" s="101" t="str" cm="1">
        <f t="array" ref="M54">INDEX('Jornada Prevista'!$H:$H,MATCH(1,('Jornada Prevista'!$B:$B=FOcorrencias[[#This Row],[Matricula]])*('Jornada Prevista'!$P:$P=FOcorrencias[[#This Row],[Mês/Ano]]),0))</f>
        <v>Empresa Z</v>
      </c>
      <c r="N54" s="101" t="str" cm="1">
        <f t="array" ref="N54">INDEX('Jornada Prevista'!$I:$I,MATCH(1,('Jornada Prevista'!$B:$B=FOcorrencias[[#This Row],[Matricula]])*('Jornada Prevista'!$P:$P=FOcorrencias[[#This Row],[Mês/Ano]]),0))</f>
        <v>Contabilidade</v>
      </c>
      <c r="O54" s="97" t="str" cm="1">
        <f t="array" ref="O54">INDEX('Jornada Prevista'!$J:$J,MATCH(1,('Jornada Prevista'!$B:$B=FOcorrencias[[#This Row],[Matricula]])*('Jornada Prevista'!$P:$P=FOcorrencias[[#This Row],[Mês/Ano]]),0))</f>
        <v>Gerente</v>
      </c>
      <c r="P54" s="97" t="str" cm="1">
        <f t="array" ref="P54">INDEX('Jornada Prevista'!$K:$K,MATCH(1,('Jornada Prevista'!$B:$B=FOcorrencias[[#This Row],[Matricula]])*('Jornada Prevista'!$P:$P=FOcorrencias[[#This Row],[Mês/Ano]]),0))</f>
        <v>Turno C</v>
      </c>
      <c r="Q54" s="97" t="str" cm="1">
        <f t="array" ref="Q54">INDEX('Jornada Prevista'!$L:$L,MATCH(1,('Jornada Prevista'!$B:$B=FOcorrencias[[#This Row],[Matricula]])*('Jornada Prevista'!$P:$P=FOcorrencias[[#This Row],[Mês/Ano]]),0))</f>
        <v>5x1</v>
      </c>
      <c r="R54" s="97" t="str" cm="1">
        <f t="array" ref="R54">INDEX('Jornada Prevista'!$M:$M,MATCH(1,('Jornada Prevista'!$B:$B=FOcorrencias[[#This Row],[Matricula]])*('Jornada Prevista'!$P:$P=FOcorrencias[[#This Row],[Mês/Ano]]),0))</f>
        <v>Estágio</v>
      </c>
      <c r="S54" s="97">
        <f>SUMIFS('Jornada Prevista'!$G:$G,'Jornada Prevista'!$B:$B,FOcorrencias[[#This Row],[Matricula]],'Jornada Prevista'!$P:$P,FOcorrencias[[#This Row],[Mês/Ano]])</f>
        <v>184.80000000000015</v>
      </c>
      <c r="T54" s="105">
        <f>SUMIFS('Jornada Prevista'!$N:$N,'Jornada Prevista'!$B:$B,FOcorrencias[[#This Row],[Matricula]],'Jornada Prevista'!$P:$P,FOcorrencias[[#This Row],[Mês/Ano]])</f>
        <v>5695.45</v>
      </c>
      <c r="U54" s="101">
        <f>SUMIFS('Jornada Prevista'!$O:$O,'Jornada Prevista'!$B:$B,FOcorrencias[[#This Row],[Matricula]],'Jornada Prevista'!$P:$P,FOcorrencias[[#This Row],[Mês/Ano]])</f>
        <v>30.819534632034607</v>
      </c>
      <c r="V54" s="94" t="str">
        <f>IF(FOcorrencias[[#This Row],[Data da Ocorrência]]="","",TEXT(FOcorrencias[[#This Row],[Data da Ocorrência]],"mm/aaaa"))</f>
        <v>04/2025</v>
      </c>
    </row>
    <row r="55" spans="2:22" ht="14.4" x14ac:dyDescent="0.25">
      <c r="B55" s="61">
        <v>52</v>
      </c>
      <c r="C55" s="59" t="s">
        <v>194</v>
      </c>
      <c r="D55" s="63" t="str">
        <f>IF(FOcorrencias[[#This Row],[Data da Ocorrência]]="","",TEXT(FOcorrencias[[#This Row],[Data da Ocorrência]],"dddd"))</f>
        <v>quinta-feira</v>
      </c>
      <c r="E55" s="6">
        <v>5</v>
      </c>
      <c r="F55" s="45" t="str">
        <f>IF(FOcorrencias[[#This Row],[Matricula]]="","",VLOOKUP(FOcorrencias[[#This Row],[Matricula]],Cadastros!$P:$Q,2,0))</f>
        <v>Funcionario 5</v>
      </c>
      <c r="G55" s="49" t="s">
        <v>87</v>
      </c>
      <c r="H55" s="18" t="s">
        <v>373</v>
      </c>
      <c r="I55" s="73" t="s">
        <v>401</v>
      </c>
      <c r="J55" s="74" t="s">
        <v>95</v>
      </c>
      <c r="K55" s="85" t="s">
        <v>375</v>
      </c>
      <c r="L55" s="89"/>
      <c r="M55" s="101" t="str" cm="1">
        <f t="array" ref="M55">INDEX('Jornada Prevista'!$H:$H,MATCH(1,('Jornada Prevista'!$B:$B=FOcorrencias[[#This Row],[Matricula]])*('Jornada Prevista'!$P:$P=FOcorrencias[[#This Row],[Mês/Ano]]),0))</f>
        <v>Empresa Y</v>
      </c>
      <c r="N55" s="101" t="str" cm="1">
        <f t="array" ref="N55">INDEX('Jornada Prevista'!$I:$I,MATCH(1,('Jornada Prevista'!$B:$B=FOcorrencias[[#This Row],[Matricula]])*('Jornada Prevista'!$P:$P=FOcorrencias[[#This Row],[Mês/Ano]]),0))</f>
        <v>Recursos Humanos</v>
      </c>
      <c r="O55" s="97" t="str" cm="1">
        <f t="array" ref="O55">INDEX('Jornada Prevista'!$J:$J,MATCH(1,('Jornada Prevista'!$B:$B=FOcorrencias[[#This Row],[Matricula]])*('Jornada Prevista'!$P:$P=FOcorrencias[[#This Row],[Mês/Ano]]),0))</f>
        <v>Analista Pleno</v>
      </c>
      <c r="P55" s="97" t="str" cm="1">
        <f t="array" ref="P55">INDEX('Jornada Prevista'!$K:$K,MATCH(1,('Jornada Prevista'!$B:$B=FOcorrencias[[#This Row],[Matricula]])*('Jornada Prevista'!$P:$P=FOcorrencias[[#This Row],[Mês/Ano]]),0))</f>
        <v>Turno Folguista</v>
      </c>
      <c r="Q55" s="97" t="str" cm="1">
        <f t="array" ref="Q55">INDEX('Jornada Prevista'!$L:$L,MATCH(1,('Jornada Prevista'!$B:$B=FOcorrencias[[#This Row],[Matricula]])*('Jornada Prevista'!$P:$P=FOcorrencias[[#This Row],[Mês/Ano]]),0))</f>
        <v>5x1</v>
      </c>
      <c r="R55" s="97" t="str" cm="1">
        <f t="array" ref="R55">INDEX('Jornada Prevista'!$M:$M,MATCH(1,('Jornada Prevista'!$B:$B=FOcorrencias[[#This Row],[Matricula]])*('Jornada Prevista'!$P:$P=FOcorrencias[[#This Row],[Mês/Ano]]),0))</f>
        <v>CLT</v>
      </c>
      <c r="S55" s="97">
        <f>SUMIFS('Jornada Prevista'!$G:$G,'Jornada Prevista'!$B:$B,FOcorrencias[[#This Row],[Matricula]],'Jornada Prevista'!$P:$P,FOcorrencias[[#This Row],[Mês/Ano]])</f>
        <v>184.80000000000015</v>
      </c>
      <c r="T55" s="105">
        <f>SUMIFS('Jornada Prevista'!$N:$N,'Jornada Prevista'!$B:$B,FOcorrencias[[#This Row],[Matricula]],'Jornada Prevista'!$P:$P,FOcorrencias[[#This Row],[Mês/Ano]])</f>
        <v>7256.21</v>
      </c>
      <c r="U55" s="101">
        <f>SUMIFS('Jornada Prevista'!$O:$O,'Jornada Prevista'!$B:$B,FOcorrencias[[#This Row],[Matricula]],'Jornada Prevista'!$P:$P,FOcorrencias[[#This Row],[Mês/Ano]])</f>
        <v>39.265205627705598</v>
      </c>
      <c r="V55" s="94" t="str">
        <f>IF(FOcorrencias[[#This Row],[Data da Ocorrência]]="","",TEXT(FOcorrencias[[#This Row],[Data da Ocorrência]],"mm/aaaa"))</f>
        <v>09/2025</v>
      </c>
    </row>
    <row r="56" spans="2:22" ht="14.4" x14ac:dyDescent="0.25">
      <c r="B56" s="61">
        <v>53</v>
      </c>
      <c r="C56" s="59" t="s">
        <v>195</v>
      </c>
      <c r="D56" s="63" t="str">
        <f>IF(FOcorrencias[[#This Row],[Data da Ocorrência]]="","",TEXT(FOcorrencias[[#This Row],[Data da Ocorrência]],"dddd"))</f>
        <v>quarta-feira</v>
      </c>
      <c r="E56" s="6">
        <v>5</v>
      </c>
      <c r="F56" s="45" t="str">
        <f>IF(FOcorrencias[[#This Row],[Matricula]]="","",VLOOKUP(FOcorrencias[[#This Row],[Matricula]],Cadastros!$P:$Q,2,0))</f>
        <v>Funcionario 5</v>
      </c>
      <c r="G56" s="49" t="s">
        <v>87</v>
      </c>
      <c r="H56" s="18" t="s">
        <v>378</v>
      </c>
      <c r="I56" s="73"/>
      <c r="J56" s="74" t="s">
        <v>371</v>
      </c>
      <c r="K56" s="85" t="s">
        <v>380</v>
      </c>
      <c r="L56" s="89"/>
      <c r="M56" s="101" t="str" cm="1">
        <f t="array" ref="M56">INDEX('Jornada Prevista'!$H:$H,MATCH(1,('Jornada Prevista'!$B:$B=FOcorrencias[[#This Row],[Matricula]])*('Jornada Prevista'!$P:$P=FOcorrencias[[#This Row],[Mês/Ano]]),0))</f>
        <v>Empresa Y</v>
      </c>
      <c r="N56" s="101" t="str" cm="1">
        <f t="array" ref="N56">INDEX('Jornada Prevista'!$I:$I,MATCH(1,('Jornada Prevista'!$B:$B=FOcorrencias[[#This Row],[Matricula]])*('Jornada Prevista'!$P:$P=FOcorrencias[[#This Row],[Mês/Ano]]),0))</f>
        <v>Jurídico</v>
      </c>
      <c r="O56" s="97" t="str" cm="1">
        <f t="array" ref="O56">INDEX('Jornada Prevista'!$J:$J,MATCH(1,('Jornada Prevista'!$B:$B=FOcorrencias[[#This Row],[Matricula]])*('Jornada Prevista'!$P:$P=FOcorrencias[[#This Row],[Mês/Ano]]),0))</f>
        <v>Consultor</v>
      </c>
      <c r="P56" s="97" t="str" cm="1">
        <f t="array" ref="P56">INDEX('Jornada Prevista'!$K:$K,MATCH(1,('Jornada Prevista'!$B:$B=FOcorrencias[[#This Row],[Matricula]])*('Jornada Prevista'!$P:$P=FOcorrencias[[#This Row],[Mês/Ano]]),0))</f>
        <v>Turno Folguista</v>
      </c>
      <c r="Q56" s="97" t="str" cm="1">
        <f t="array" ref="Q56">INDEX('Jornada Prevista'!$L:$L,MATCH(1,('Jornada Prevista'!$B:$B=FOcorrencias[[#This Row],[Matricula]])*('Jornada Prevista'!$P:$P=FOcorrencias[[#This Row],[Mês/Ano]]),0))</f>
        <v>5x1</v>
      </c>
      <c r="R56" s="97" t="str" cm="1">
        <f t="array" ref="R56">INDEX('Jornada Prevista'!$M:$M,MATCH(1,('Jornada Prevista'!$B:$B=FOcorrencias[[#This Row],[Matricula]])*('Jornada Prevista'!$P:$P=FOcorrencias[[#This Row],[Mês/Ano]]),0))</f>
        <v>PJ</v>
      </c>
      <c r="S56" s="97">
        <f>SUMIFS('Jornada Prevista'!$G:$G,'Jornada Prevista'!$B:$B,FOcorrencias[[#This Row],[Matricula]],'Jornada Prevista'!$P:$P,FOcorrencias[[#This Row],[Mês/Ano]])</f>
        <v>184.80000000000015</v>
      </c>
      <c r="T56" s="105">
        <f>SUMIFS('Jornada Prevista'!$N:$N,'Jornada Prevista'!$B:$B,FOcorrencias[[#This Row],[Matricula]],'Jornada Prevista'!$P:$P,FOcorrencias[[#This Row],[Mês/Ano]])</f>
        <v>2516.16</v>
      </c>
      <c r="U56" s="101">
        <f>SUMIFS('Jornada Prevista'!$O:$O,'Jornada Prevista'!$B:$B,FOcorrencias[[#This Row],[Matricula]],'Jornada Prevista'!$P:$P,FOcorrencias[[#This Row],[Mês/Ano]])</f>
        <v>13.615584415584404</v>
      </c>
      <c r="V56" s="94" t="str">
        <f>IF(FOcorrencias[[#This Row],[Data da Ocorrência]]="","",TEXT(FOcorrencias[[#This Row],[Data da Ocorrência]],"mm/aaaa"))</f>
        <v>11/2025</v>
      </c>
    </row>
    <row r="57" spans="2:22" ht="14.4" x14ac:dyDescent="0.25">
      <c r="B57" s="61">
        <v>54</v>
      </c>
      <c r="C57" s="59" t="s">
        <v>196</v>
      </c>
      <c r="D57" s="63" t="str">
        <f>IF(FOcorrencias[[#This Row],[Data da Ocorrência]]="","",TEXT(FOcorrencias[[#This Row],[Data da Ocorrência]],"dddd"))</f>
        <v>domingo</v>
      </c>
      <c r="E57" s="6">
        <v>5</v>
      </c>
      <c r="F57" s="45" t="str">
        <f>IF(FOcorrencias[[#This Row],[Matricula]]="","",VLOOKUP(FOcorrencias[[#This Row],[Matricula]],Cadastros!$P:$Q,2,0))</f>
        <v>Funcionario 5</v>
      </c>
      <c r="G57" s="49" t="s">
        <v>88</v>
      </c>
      <c r="H57" s="18" t="s">
        <v>378</v>
      </c>
      <c r="I57" s="73"/>
      <c r="J57" s="74" t="s">
        <v>95</v>
      </c>
      <c r="K57" s="85" t="s">
        <v>368</v>
      </c>
      <c r="L57" s="89" t="s">
        <v>383</v>
      </c>
      <c r="M57" s="101" t="str" cm="1">
        <f t="array" ref="M57">INDEX('Jornada Prevista'!$H:$H,MATCH(1,('Jornada Prevista'!$B:$B=FOcorrencias[[#This Row],[Matricula]])*('Jornada Prevista'!$P:$P=FOcorrencias[[#This Row],[Mês/Ano]]),0))</f>
        <v>Empresa X</v>
      </c>
      <c r="N57" s="101" t="str" cm="1">
        <f t="array" ref="N57">INDEX('Jornada Prevista'!$I:$I,MATCH(1,('Jornada Prevista'!$B:$B=FOcorrencias[[#This Row],[Matricula]])*('Jornada Prevista'!$P:$P=FOcorrencias[[#This Row],[Mês/Ano]]),0))</f>
        <v>Compras</v>
      </c>
      <c r="O57" s="97" t="str" cm="1">
        <f t="array" ref="O57">INDEX('Jornada Prevista'!$J:$J,MATCH(1,('Jornada Prevista'!$B:$B=FOcorrencias[[#This Row],[Matricula]])*('Jornada Prevista'!$P:$P=FOcorrencias[[#This Row],[Mês/Ano]]),0))</f>
        <v>Gerente</v>
      </c>
      <c r="P57" s="97" t="str" cm="1">
        <f t="array" ref="P57">INDEX('Jornada Prevista'!$K:$K,MATCH(1,('Jornada Prevista'!$B:$B=FOcorrencias[[#This Row],[Matricula]])*('Jornada Prevista'!$P:$P=FOcorrencias[[#This Row],[Mês/Ano]]),0))</f>
        <v>Turno C</v>
      </c>
      <c r="Q57" s="97" t="str" cm="1">
        <f t="array" ref="Q57">INDEX('Jornada Prevista'!$L:$L,MATCH(1,('Jornada Prevista'!$B:$B=FOcorrencias[[#This Row],[Matricula]])*('Jornada Prevista'!$P:$P=FOcorrencias[[#This Row],[Mês/Ano]]),0))</f>
        <v>5x1</v>
      </c>
      <c r="R57" s="97" t="str" cm="1">
        <f t="array" ref="R57">INDEX('Jornada Prevista'!$M:$M,MATCH(1,('Jornada Prevista'!$B:$B=FOcorrencias[[#This Row],[Matricula]])*('Jornada Prevista'!$P:$P=FOcorrencias[[#This Row],[Mês/Ano]]),0))</f>
        <v>Estágio</v>
      </c>
      <c r="S57" s="97">
        <f>SUMIFS('Jornada Prevista'!$G:$G,'Jornada Prevista'!$B:$B,FOcorrencias[[#This Row],[Matricula]],'Jornada Prevista'!$P:$P,FOcorrencias[[#This Row],[Mês/Ano]])</f>
        <v>184.80000000000015</v>
      </c>
      <c r="T57" s="105">
        <f>SUMIFS('Jornada Prevista'!$N:$N,'Jornada Prevista'!$B:$B,FOcorrencias[[#This Row],[Matricula]],'Jornada Prevista'!$P:$P,FOcorrencias[[#This Row],[Mês/Ano]])</f>
        <v>3889.12</v>
      </c>
      <c r="U57" s="101">
        <f>SUMIFS('Jornada Prevista'!$O:$O,'Jornada Prevista'!$B:$B,FOcorrencias[[#This Row],[Matricula]],'Jornada Prevista'!$P:$P,FOcorrencias[[#This Row],[Mês/Ano]])</f>
        <v>21.045021645021627</v>
      </c>
      <c r="V57" s="94" t="str">
        <f>IF(FOcorrencias[[#This Row],[Data da Ocorrência]]="","",TEXT(FOcorrencias[[#This Row],[Data da Ocorrência]],"mm/aaaa"))</f>
        <v>08/2025</v>
      </c>
    </row>
    <row r="58" spans="2:22" ht="14.4" x14ac:dyDescent="0.25">
      <c r="B58" s="61">
        <v>55</v>
      </c>
      <c r="C58" s="59" t="s">
        <v>197</v>
      </c>
      <c r="D58" s="63" t="str">
        <f>IF(FOcorrencias[[#This Row],[Data da Ocorrência]]="","",TEXT(FOcorrencias[[#This Row],[Data da Ocorrência]],"dddd"))</f>
        <v>domingo</v>
      </c>
      <c r="E58" s="6">
        <v>5</v>
      </c>
      <c r="F58" s="45" t="str">
        <f>IF(FOcorrencias[[#This Row],[Matricula]]="","",VLOOKUP(FOcorrencias[[#This Row],[Matricula]],Cadastros!$P:$Q,2,0))</f>
        <v>Funcionario 5</v>
      </c>
      <c r="G58" s="49" t="s">
        <v>89</v>
      </c>
      <c r="H58" s="18" t="s">
        <v>384</v>
      </c>
      <c r="I58" s="73"/>
      <c r="J58" s="74" t="s">
        <v>371</v>
      </c>
      <c r="K58" s="85" t="s">
        <v>372</v>
      </c>
      <c r="L58" s="89"/>
      <c r="M58" s="101" t="str" cm="1">
        <f t="array" ref="M58">INDEX('Jornada Prevista'!$H:$H,MATCH(1,('Jornada Prevista'!$B:$B=FOcorrencias[[#This Row],[Matricula]])*('Jornada Prevista'!$P:$P=FOcorrencias[[#This Row],[Mês/Ano]]),0))</f>
        <v>Empresa Z</v>
      </c>
      <c r="N58" s="101" t="str" cm="1">
        <f t="array" ref="N58">INDEX('Jornada Prevista'!$I:$I,MATCH(1,('Jornada Prevista'!$B:$B=FOcorrencias[[#This Row],[Matricula]])*('Jornada Prevista'!$P:$P=FOcorrencias[[#This Row],[Mês/Ano]]),0))</f>
        <v>Contabilidade</v>
      </c>
      <c r="O58" s="97" t="str" cm="1">
        <f t="array" ref="O58">INDEX('Jornada Prevista'!$J:$J,MATCH(1,('Jornada Prevista'!$B:$B=FOcorrencias[[#This Row],[Matricula]])*('Jornada Prevista'!$P:$P=FOcorrencias[[#This Row],[Mês/Ano]]),0))</f>
        <v>Gerente</v>
      </c>
      <c r="P58" s="97" t="str" cm="1">
        <f t="array" ref="P58">INDEX('Jornada Prevista'!$K:$K,MATCH(1,('Jornada Prevista'!$B:$B=FOcorrencias[[#This Row],[Matricula]])*('Jornada Prevista'!$P:$P=FOcorrencias[[#This Row],[Mês/Ano]]),0))</f>
        <v>Turno C</v>
      </c>
      <c r="Q58" s="97" t="str" cm="1">
        <f t="array" ref="Q58">INDEX('Jornada Prevista'!$L:$L,MATCH(1,('Jornada Prevista'!$B:$B=FOcorrencias[[#This Row],[Matricula]])*('Jornada Prevista'!$P:$P=FOcorrencias[[#This Row],[Mês/Ano]]),0))</f>
        <v>5x1</v>
      </c>
      <c r="R58" s="97" t="str" cm="1">
        <f t="array" ref="R58">INDEX('Jornada Prevista'!$M:$M,MATCH(1,('Jornada Prevista'!$B:$B=FOcorrencias[[#This Row],[Matricula]])*('Jornada Prevista'!$P:$P=FOcorrencias[[#This Row],[Mês/Ano]]),0))</f>
        <v>Estágio</v>
      </c>
      <c r="S58" s="97">
        <f>SUMIFS('Jornada Prevista'!$G:$G,'Jornada Prevista'!$B:$B,FOcorrencias[[#This Row],[Matricula]],'Jornada Prevista'!$P:$P,FOcorrencias[[#This Row],[Mês/Ano]])</f>
        <v>184.80000000000015</v>
      </c>
      <c r="T58" s="105">
        <f>SUMIFS('Jornada Prevista'!$N:$N,'Jornada Prevista'!$B:$B,FOcorrencias[[#This Row],[Matricula]],'Jornada Prevista'!$P:$P,FOcorrencias[[#This Row],[Mês/Ano]])</f>
        <v>5695.45</v>
      </c>
      <c r="U58" s="101">
        <f>SUMIFS('Jornada Prevista'!$O:$O,'Jornada Prevista'!$B:$B,FOcorrencias[[#This Row],[Matricula]],'Jornada Prevista'!$P:$P,FOcorrencias[[#This Row],[Mês/Ano]])</f>
        <v>30.819534632034607</v>
      </c>
      <c r="V58" s="94" t="str">
        <f>IF(FOcorrencias[[#This Row],[Data da Ocorrência]]="","",TEXT(FOcorrencias[[#This Row],[Data da Ocorrência]],"mm/aaaa"))</f>
        <v>04/2025</v>
      </c>
    </row>
    <row r="59" spans="2:22" ht="14.4" x14ac:dyDescent="0.25">
      <c r="B59" s="61">
        <v>56</v>
      </c>
      <c r="C59" s="59" t="s">
        <v>198</v>
      </c>
      <c r="D59" s="63" t="str">
        <f>IF(FOcorrencias[[#This Row],[Data da Ocorrência]]="","",TEXT(FOcorrencias[[#This Row],[Data da Ocorrência]],"dddd"))</f>
        <v>domingo</v>
      </c>
      <c r="E59" s="6">
        <v>5</v>
      </c>
      <c r="F59" s="45" t="str">
        <f>IF(FOcorrencias[[#This Row],[Matricula]]="","",VLOOKUP(FOcorrencias[[#This Row],[Matricula]],Cadastros!$P:$Q,2,0))</f>
        <v>Funcionario 5</v>
      </c>
      <c r="G59" s="49" t="s">
        <v>88</v>
      </c>
      <c r="H59" s="18" t="s">
        <v>391</v>
      </c>
      <c r="I59" s="73"/>
      <c r="J59" s="74" t="s">
        <v>371</v>
      </c>
      <c r="K59" s="85" t="s">
        <v>402</v>
      </c>
      <c r="L59" s="89"/>
      <c r="M59" s="101" t="str" cm="1">
        <f t="array" ref="M59">INDEX('Jornada Prevista'!$H:$H,MATCH(1,('Jornada Prevista'!$B:$B=FOcorrencias[[#This Row],[Matricula]])*('Jornada Prevista'!$P:$P=FOcorrencias[[#This Row],[Mês/Ano]]),0))</f>
        <v>Empresa Y</v>
      </c>
      <c r="N59" s="101" t="str" cm="1">
        <f t="array" ref="N59">INDEX('Jornada Prevista'!$I:$I,MATCH(1,('Jornada Prevista'!$B:$B=FOcorrencias[[#This Row],[Matricula]])*('Jornada Prevista'!$P:$P=FOcorrencias[[#This Row],[Mês/Ano]]),0))</f>
        <v>Jurídico</v>
      </c>
      <c r="O59" s="97" t="str" cm="1">
        <f t="array" ref="O59">INDEX('Jornada Prevista'!$J:$J,MATCH(1,('Jornada Prevista'!$B:$B=FOcorrencias[[#This Row],[Matricula]])*('Jornada Prevista'!$P:$P=FOcorrencias[[#This Row],[Mês/Ano]]),0))</f>
        <v>Consultor</v>
      </c>
      <c r="P59" s="97" t="str" cm="1">
        <f t="array" ref="P59">INDEX('Jornada Prevista'!$K:$K,MATCH(1,('Jornada Prevista'!$B:$B=FOcorrencias[[#This Row],[Matricula]])*('Jornada Prevista'!$P:$P=FOcorrencias[[#This Row],[Mês/Ano]]),0))</f>
        <v>Turno Folguista</v>
      </c>
      <c r="Q59" s="97" t="str" cm="1">
        <f t="array" ref="Q59">INDEX('Jornada Prevista'!$L:$L,MATCH(1,('Jornada Prevista'!$B:$B=FOcorrencias[[#This Row],[Matricula]])*('Jornada Prevista'!$P:$P=FOcorrencias[[#This Row],[Mês/Ano]]),0))</f>
        <v>5x1</v>
      </c>
      <c r="R59" s="97" t="str" cm="1">
        <f t="array" ref="R59">INDEX('Jornada Prevista'!$M:$M,MATCH(1,('Jornada Prevista'!$B:$B=FOcorrencias[[#This Row],[Matricula]])*('Jornada Prevista'!$P:$P=FOcorrencias[[#This Row],[Mês/Ano]]),0))</f>
        <v>PJ</v>
      </c>
      <c r="S59" s="97">
        <f>SUMIFS('Jornada Prevista'!$G:$G,'Jornada Prevista'!$B:$B,FOcorrencias[[#This Row],[Matricula]],'Jornada Prevista'!$P:$P,FOcorrencias[[#This Row],[Mês/Ano]])</f>
        <v>184.80000000000015</v>
      </c>
      <c r="T59" s="105">
        <f>SUMIFS('Jornada Prevista'!$N:$N,'Jornada Prevista'!$B:$B,FOcorrencias[[#This Row],[Matricula]],'Jornada Prevista'!$P:$P,FOcorrencias[[#This Row],[Mês/Ano]])</f>
        <v>2516.16</v>
      </c>
      <c r="U59" s="101">
        <f>SUMIFS('Jornada Prevista'!$O:$O,'Jornada Prevista'!$B:$B,FOcorrencias[[#This Row],[Matricula]],'Jornada Prevista'!$P:$P,FOcorrencias[[#This Row],[Mês/Ano]])</f>
        <v>13.615584415584404</v>
      </c>
      <c r="V59" s="94" t="str">
        <f>IF(FOcorrencias[[#This Row],[Data da Ocorrência]]="","",TEXT(FOcorrencias[[#This Row],[Data da Ocorrência]],"mm/aaaa"))</f>
        <v>11/2025</v>
      </c>
    </row>
    <row r="60" spans="2:22" ht="14.4" x14ac:dyDescent="0.25">
      <c r="B60" s="61">
        <v>57</v>
      </c>
      <c r="C60" s="59" t="s">
        <v>199</v>
      </c>
      <c r="D60" s="63" t="str">
        <f>IF(FOcorrencias[[#This Row],[Data da Ocorrência]]="","",TEXT(FOcorrencias[[#This Row],[Data da Ocorrência]],"dddd"))</f>
        <v>quinta-feira</v>
      </c>
      <c r="E60" s="6">
        <v>5</v>
      </c>
      <c r="F60" s="45" t="str">
        <f>IF(FOcorrencias[[#This Row],[Matricula]]="","",VLOOKUP(FOcorrencias[[#This Row],[Matricula]],Cadastros!$P:$Q,2,0))</f>
        <v>Funcionario 5</v>
      </c>
      <c r="G60" s="49" t="s">
        <v>87</v>
      </c>
      <c r="H60" s="18" t="s">
        <v>384</v>
      </c>
      <c r="I60" s="73"/>
      <c r="J60" s="74" t="s">
        <v>371</v>
      </c>
      <c r="K60" s="85" t="s">
        <v>375</v>
      </c>
      <c r="L60" s="89"/>
      <c r="M60" s="101" t="str" cm="1">
        <f t="array" ref="M60">INDEX('Jornada Prevista'!$H:$H,MATCH(1,('Jornada Prevista'!$B:$B=FOcorrencias[[#This Row],[Matricula]])*('Jornada Prevista'!$P:$P=FOcorrencias[[#This Row],[Mês/Ano]]),0))</f>
        <v>Empresa Z</v>
      </c>
      <c r="N60" s="101" t="str" cm="1">
        <f t="array" ref="N60">INDEX('Jornada Prevista'!$I:$I,MATCH(1,('Jornada Prevista'!$B:$B=FOcorrencias[[#This Row],[Matricula]])*('Jornada Prevista'!$P:$P=FOcorrencias[[#This Row],[Mês/Ano]]),0))</f>
        <v>Contabilidade</v>
      </c>
      <c r="O60" s="97" t="str" cm="1">
        <f t="array" ref="O60">INDEX('Jornada Prevista'!$J:$J,MATCH(1,('Jornada Prevista'!$B:$B=FOcorrencias[[#This Row],[Matricula]])*('Jornada Prevista'!$P:$P=FOcorrencias[[#This Row],[Mês/Ano]]),0))</f>
        <v>Gerente</v>
      </c>
      <c r="P60" s="97" t="str" cm="1">
        <f t="array" ref="P60">INDEX('Jornada Prevista'!$K:$K,MATCH(1,('Jornada Prevista'!$B:$B=FOcorrencias[[#This Row],[Matricula]])*('Jornada Prevista'!$P:$P=FOcorrencias[[#This Row],[Mês/Ano]]),0))</f>
        <v>Turno C</v>
      </c>
      <c r="Q60" s="97" t="str" cm="1">
        <f t="array" ref="Q60">INDEX('Jornada Prevista'!$L:$L,MATCH(1,('Jornada Prevista'!$B:$B=FOcorrencias[[#This Row],[Matricula]])*('Jornada Prevista'!$P:$P=FOcorrencias[[#This Row],[Mês/Ano]]),0))</f>
        <v>5x1</v>
      </c>
      <c r="R60" s="97" t="str" cm="1">
        <f t="array" ref="R60">INDEX('Jornada Prevista'!$M:$M,MATCH(1,('Jornada Prevista'!$B:$B=FOcorrencias[[#This Row],[Matricula]])*('Jornada Prevista'!$P:$P=FOcorrencias[[#This Row],[Mês/Ano]]),0))</f>
        <v>Estágio</v>
      </c>
      <c r="S60" s="97">
        <f>SUMIFS('Jornada Prevista'!$G:$G,'Jornada Prevista'!$B:$B,FOcorrencias[[#This Row],[Matricula]],'Jornada Prevista'!$P:$P,FOcorrencias[[#This Row],[Mês/Ano]])</f>
        <v>184.80000000000015</v>
      </c>
      <c r="T60" s="105">
        <f>SUMIFS('Jornada Prevista'!$N:$N,'Jornada Prevista'!$B:$B,FOcorrencias[[#This Row],[Matricula]],'Jornada Prevista'!$P:$P,FOcorrencias[[#This Row],[Mês/Ano]])</f>
        <v>5695.45</v>
      </c>
      <c r="U60" s="101">
        <f>SUMIFS('Jornada Prevista'!$O:$O,'Jornada Prevista'!$B:$B,FOcorrencias[[#This Row],[Matricula]],'Jornada Prevista'!$P:$P,FOcorrencias[[#This Row],[Mês/Ano]])</f>
        <v>30.819534632034607</v>
      </c>
      <c r="V60" s="94" t="str">
        <f>IF(FOcorrencias[[#This Row],[Data da Ocorrência]]="","",TEXT(FOcorrencias[[#This Row],[Data da Ocorrência]],"mm/aaaa"))</f>
        <v>04/2025</v>
      </c>
    </row>
    <row r="61" spans="2:22" ht="14.4" x14ac:dyDescent="0.25">
      <c r="B61" s="61">
        <v>58</v>
      </c>
      <c r="C61" s="59" t="s">
        <v>200</v>
      </c>
      <c r="D61" s="63" t="str">
        <f>IF(FOcorrencias[[#This Row],[Data da Ocorrência]]="","",TEXT(FOcorrencias[[#This Row],[Data da Ocorrência]],"dddd"))</f>
        <v>segunda-feira</v>
      </c>
      <c r="E61" s="6">
        <v>6</v>
      </c>
      <c r="F61" s="45" t="str">
        <f>IF(FOcorrencias[[#This Row],[Matricula]]="","",VLOOKUP(FOcorrencias[[#This Row],[Matricula]],Cadastros!$P:$Q,2,0))</f>
        <v>Funcionario 6</v>
      </c>
      <c r="G61" s="49" t="s">
        <v>90</v>
      </c>
      <c r="H61" s="18" t="s">
        <v>397</v>
      </c>
      <c r="I61" s="73"/>
      <c r="J61" s="74" t="s">
        <v>371</v>
      </c>
      <c r="K61" s="85" t="s">
        <v>394</v>
      </c>
      <c r="L61" s="89"/>
      <c r="M61" s="101" t="str" cm="1">
        <f t="array" ref="M61">INDEX('Jornada Prevista'!$H:$H,MATCH(1,('Jornada Prevista'!$B:$B=FOcorrencias[[#This Row],[Matricula]])*('Jornada Prevista'!$P:$P=FOcorrencias[[#This Row],[Mês/Ano]]),0))</f>
        <v>Empresa X</v>
      </c>
      <c r="N61" s="101" t="str" cm="1">
        <f t="array" ref="N61">INDEX('Jornada Prevista'!$I:$I,MATCH(1,('Jornada Prevista'!$B:$B=FOcorrencias[[#This Row],[Matricula]])*('Jornada Prevista'!$P:$P=FOcorrencias[[#This Row],[Mês/Ano]]),0))</f>
        <v>Engenharia</v>
      </c>
      <c r="O61" s="97" t="str" cm="1">
        <f t="array" ref="O61">INDEX('Jornada Prevista'!$J:$J,MATCH(1,('Jornada Prevista'!$B:$B=FOcorrencias[[#This Row],[Matricula]])*('Jornada Prevista'!$P:$P=FOcorrencias[[#This Row],[Mês/Ano]]),0))</f>
        <v>Administrador</v>
      </c>
      <c r="P61" s="97" t="str" cm="1">
        <f t="array" ref="P61">INDEX('Jornada Prevista'!$K:$K,MATCH(1,('Jornada Prevista'!$B:$B=FOcorrencias[[#This Row],[Matricula]])*('Jornada Prevista'!$P:$P=FOcorrencias[[#This Row],[Mês/Ano]]),0))</f>
        <v>Turno B</v>
      </c>
      <c r="Q61" s="97" t="str" cm="1">
        <f t="array" ref="Q61">INDEX('Jornada Prevista'!$L:$L,MATCH(1,('Jornada Prevista'!$B:$B=FOcorrencias[[#This Row],[Matricula]])*('Jornada Prevista'!$P:$P=FOcorrencias[[#This Row],[Mês/Ano]]),0))</f>
        <v>6x1</v>
      </c>
      <c r="R61" s="97" t="str" cm="1">
        <f t="array" ref="R61">INDEX('Jornada Prevista'!$M:$M,MATCH(1,('Jornada Prevista'!$B:$B=FOcorrencias[[#This Row],[Matricula]])*('Jornada Prevista'!$P:$P=FOcorrencias[[#This Row],[Mês/Ano]]),0))</f>
        <v>CLT</v>
      </c>
      <c r="S61" s="97">
        <f>SUMIFS('Jornada Prevista'!$G:$G,'Jornada Prevista'!$B:$B,FOcorrencias[[#This Row],[Matricula]],'Jornada Prevista'!$P:$P,FOcorrencias[[#This Row],[Mês/Ano]])</f>
        <v>184.80000000000015</v>
      </c>
      <c r="T61" s="105">
        <f>SUMIFS('Jornada Prevista'!$N:$N,'Jornada Prevista'!$B:$B,FOcorrencias[[#This Row],[Matricula]],'Jornada Prevista'!$P:$P,FOcorrencias[[#This Row],[Mês/Ano]])</f>
        <v>7651.21</v>
      </c>
      <c r="U61" s="101">
        <f>SUMIFS('Jornada Prevista'!$O:$O,'Jornada Prevista'!$B:$B,FOcorrencias[[#This Row],[Matricula]],'Jornada Prevista'!$P:$P,FOcorrencias[[#This Row],[Mês/Ano]])</f>
        <v>41.402651515151483</v>
      </c>
      <c r="V61" s="94" t="str">
        <f>IF(FOcorrencias[[#This Row],[Data da Ocorrência]]="","",TEXT(FOcorrencias[[#This Row],[Data da Ocorrência]],"mm/aaaa"))</f>
        <v>05/2025</v>
      </c>
    </row>
    <row r="62" spans="2:22" ht="14.4" x14ac:dyDescent="0.25">
      <c r="B62" s="61">
        <v>59</v>
      </c>
      <c r="C62" s="59" t="s">
        <v>201</v>
      </c>
      <c r="D62" s="63" t="str">
        <f>IF(FOcorrencias[[#This Row],[Data da Ocorrência]]="","",TEXT(FOcorrencias[[#This Row],[Data da Ocorrência]],"dddd"))</f>
        <v>sábado</v>
      </c>
      <c r="E62" s="6">
        <v>6</v>
      </c>
      <c r="F62" s="45" t="str">
        <f>IF(FOcorrencias[[#This Row],[Matricula]]="","",VLOOKUP(FOcorrencias[[#This Row],[Matricula]],Cadastros!$P:$Q,2,0))</f>
        <v>Funcionario 6</v>
      </c>
      <c r="G62" s="49" t="s">
        <v>90</v>
      </c>
      <c r="H62" s="18" t="s">
        <v>386</v>
      </c>
      <c r="I62" s="73"/>
      <c r="J62" s="74" t="s">
        <v>95</v>
      </c>
      <c r="K62" s="85" t="s">
        <v>382</v>
      </c>
      <c r="L62" s="89"/>
      <c r="M62" s="101" t="str" cm="1">
        <f t="array" ref="M62">INDEX('Jornada Prevista'!$H:$H,MATCH(1,('Jornada Prevista'!$B:$B=FOcorrencias[[#This Row],[Matricula]])*('Jornada Prevista'!$P:$P=FOcorrencias[[#This Row],[Mês/Ano]]),0))</f>
        <v>Empresa Y</v>
      </c>
      <c r="N62" s="101" t="str" cm="1">
        <f t="array" ref="N62">INDEX('Jornada Prevista'!$I:$I,MATCH(1,('Jornada Prevista'!$B:$B=FOcorrencias[[#This Row],[Matricula]])*('Jornada Prevista'!$P:$P=FOcorrencias[[#This Row],[Mês/Ano]]),0))</f>
        <v>Financeiro</v>
      </c>
      <c r="O62" s="97" t="str" cm="1">
        <f t="array" ref="O62">INDEX('Jornada Prevista'!$J:$J,MATCH(1,('Jornada Prevista'!$B:$B=FOcorrencias[[#This Row],[Matricula]])*('Jornada Prevista'!$P:$P=FOcorrencias[[#This Row],[Mês/Ano]]),0))</f>
        <v>Estagiário</v>
      </c>
      <c r="P62" s="97" t="str" cm="1">
        <f t="array" ref="P62">INDEX('Jornada Prevista'!$K:$K,MATCH(1,('Jornada Prevista'!$B:$B=FOcorrencias[[#This Row],[Matricula]])*('Jornada Prevista'!$P:$P=FOcorrencias[[#This Row],[Mês/Ano]]),0))</f>
        <v>Turno C</v>
      </c>
      <c r="Q62" s="97" t="str" cm="1">
        <f t="array" ref="Q62">INDEX('Jornada Prevista'!$L:$L,MATCH(1,('Jornada Prevista'!$B:$B=FOcorrencias[[#This Row],[Matricula]])*('Jornada Prevista'!$P:$P=FOcorrencias[[#This Row],[Mês/Ano]]),0))</f>
        <v>5x1</v>
      </c>
      <c r="R62" s="97" t="str" cm="1">
        <f t="array" ref="R62">INDEX('Jornada Prevista'!$M:$M,MATCH(1,('Jornada Prevista'!$B:$B=FOcorrencias[[#This Row],[Matricula]])*('Jornada Prevista'!$P:$P=FOcorrencias[[#This Row],[Mês/Ano]]),0))</f>
        <v>CLT</v>
      </c>
      <c r="S62" s="97">
        <f>SUMIFS('Jornada Prevista'!$G:$G,'Jornada Prevista'!$B:$B,FOcorrencias[[#This Row],[Matricula]],'Jornada Prevista'!$P:$P,FOcorrencias[[#This Row],[Mês/Ano]])</f>
        <v>184.80000000000015</v>
      </c>
      <c r="T62" s="105">
        <f>SUMIFS('Jornada Prevista'!$N:$N,'Jornada Prevista'!$B:$B,FOcorrencias[[#This Row],[Matricula]],'Jornada Prevista'!$P:$P,FOcorrencias[[#This Row],[Mês/Ano]])</f>
        <v>9075.6200000000008</v>
      </c>
      <c r="U62" s="101">
        <f>SUMIFS('Jornada Prevista'!$O:$O,'Jornada Prevista'!$B:$B,FOcorrencias[[#This Row],[Matricula]],'Jornada Prevista'!$P:$P,FOcorrencias[[#This Row],[Mês/Ano]])</f>
        <v>49.110497835497796</v>
      </c>
      <c r="V62" s="94" t="str">
        <f>IF(FOcorrencias[[#This Row],[Data da Ocorrência]]="","",TEXT(FOcorrencias[[#This Row],[Data da Ocorrência]],"mm/aaaa"))</f>
        <v>04/2025</v>
      </c>
    </row>
    <row r="63" spans="2:22" ht="14.4" x14ac:dyDescent="0.25">
      <c r="B63" s="61">
        <v>60</v>
      </c>
      <c r="C63" s="59" t="s">
        <v>202</v>
      </c>
      <c r="D63" s="63" t="str">
        <f>IF(FOcorrencias[[#This Row],[Data da Ocorrência]]="","",TEXT(FOcorrencias[[#This Row],[Data da Ocorrência]],"dddd"))</f>
        <v>domingo</v>
      </c>
      <c r="E63" s="6">
        <v>6</v>
      </c>
      <c r="F63" s="45" t="str">
        <f>IF(FOcorrencias[[#This Row],[Matricula]]="","",VLOOKUP(FOcorrencias[[#This Row],[Matricula]],Cadastros!$P:$Q,2,0))</f>
        <v>Funcionario 6</v>
      </c>
      <c r="G63" s="49" t="s">
        <v>88</v>
      </c>
      <c r="H63" s="18" t="s">
        <v>373</v>
      </c>
      <c r="I63" s="73" t="s">
        <v>387</v>
      </c>
      <c r="J63" s="74" t="s">
        <v>95</v>
      </c>
      <c r="K63" s="85" t="s">
        <v>377</v>
      </c>
      <c r="L63" s="89"/>
      <c r="M63" s="101" t="str" cm="1">
        <f t="array" ref="M63">INDEX('Jornada Prevista'!$H:$H,MATCH(1,('Jornada Prevista'!$B:$B=FOcorrencias[[#This Row],[Matricula]])*('Jornada Prevista'!$P:$P=FOcorrencias[[#This Row],[Mês/Ano]]),0))</f>
        <v>Empresa X</v>
      </c>
      <c r="N63" s="101" t="str" cm="1">
        <f t="array" ref="N63">INDEX('Jornada Prevista'!$I:$I,MATCH(1,('Jornada Prevista'!$B:$B=FOcorrencias[[#This Row],[Matricula]])*('Jornada Prevista'!$P:$P=FOcorrencias[[#This Row],[Mês/Ano]]),0))</f>
        <v>Vendas</v>
      </c>
      <c r="O63" s="97" t="str" cm="1">
        <f t="array" ref="O63">INDEX('Jornada Prevista'!$J:$J,MATCH(1,('Jornada Prevista'!$B:$B=FOcorrencias[[#This Row],[Matricula]])*('Jornada Prevista'!$P:$P=FOcorrencias[[#This Row],[Mês/Ano]]),0))</f>
        <v>Diretor</v>
      </c>
      <c r="P63" s="97" t="str" cm="1">
        <f t="array" ref="P63">INDEX('Jornada Prevista'!$K:$K,MATCH(1,('Jornada Prevista'!$B:$B=FOcorrencias[[#This Row],[Matricula]])*('Jornada Prevista'!$P:$P=FOcorrencias[[#This Row],[Mês/Ano]]),0))</f>
        <v>Turno Folguista</v>
      </c>
      <c r="Q63" s="97" t="str" cm="1">
        <f t="array" ref="Q63">INDEX('Jornada Prevista'!$L:$L,MATCH(1,('Jornada Prevista'!$B:$B=FOcorrencias[[#This Row],[Matricula]])*('Jornada Prevista'!$P:$P=FOcorrencias[[#This Row],[Mês/Ano]]),0))</f>
        <v>6x1</v>
      </c>
      <c r="R63" s="97" t="str" cm="1">
        <f t="array" ref="R63">INDEX('Jornada Prevista'!$M:$M,MATCH(1,('Jornada Prevista'!$B:$B=FOcorrencias[[#This Row],[Matricula]])*('Jornada Prevista'!$P:$P=FOcorrencias[[#This Row],[Mês/Ano]]),0))</f>
        <v>PJ</v>
      </c>
      <c r="S63" s="97">
        <f>SUMIFS('Jornada Prevista'!$G:$G,'Jornada Prevista'!$B:$B,FOcorrencias[[#This Row],[Matricula]],'Jornada Prevista'!$P:$P,FOcorrencias[[#This Row],[Mês/Ano]])</f>
        <v>184.80000000000015</v>
      </c>
      <c r="T63" s="105">
        <f>SUMIFS('Jornada Prevista'!$N:$N,'Jornada Prevista'!$B:$B,FOcorrencias[[#This Row],[Matricula]],'Jornada Prevista'!$P:$P,FOcorrencias[[#This Row],[Mês/Ano]])</f>
        <v>3047.84</v>
      </c>
      <c r="U63" s="101">
        <f>SUMIFS('Jornada Prevista'!$O:$O,'Jornada Prevista'!$B:$B,FOcorrencias[[#This Row],[Matricula]],'Jornada Prevista'!$P:$P,FOcorrencias[[#This Row],[Mês/Ano]])</f>
        <v>16.492640692640681</v>
      </c>
      <c r="V63" s="94" t="str">
        <f>IF(FOcorrencias[[#This Row],[Data da Ocorrência]]="","",TEXT(FOcorrencias[[#This Row],[Data da Ocorrência]],"mm/aaaa"))</f>
        <v>07/2025</v>
      </c>
    </row>
    <row r="64" spans="2:22" ht="14.4" x14ac:dyDescent="0.25">
      <c r="B64" s="61">
        <v>61</v>
      </c>
      <c r="C64" s="59" t="s">
        <v>203</v>
      </c>
      <c r="D64" s="63" t="str">
        <f>IF(FOcorrencias[[#This Row],[Data da Ocorrência]]="","",TEXT(FOcorrencias[[#This Row],[Data da Ocorrência]],"dddd"))</f>
        <v>sexta-feira</v>
      </c>
      <c r="E64" s="6">
        <v>6</v>
      </c>
      <c r="F64" s="45" t="str">
        <f>IF(FOcorrencias[[#This Row],[Matricula]]="","",VLOOKUP(FOcorrencias[[#This Row],[Matricula]],Cadastros!$P:$Q,2,0))</f>
        <v>Funcionario 6</v>
      </c>
      <c r="G64" s="49" t="s">
        <v>89</v>
      </c>
      <c r="H64" s="18" t="s">
        <v>381</v>
      </c>
      <c r="I64" s="73" t="s">
        <v>389</v>
      </c>
      <c r="J64" s="74" t="s">
        <v>95</v>
      </c>
      <c r="K64" s="85" t="s">
        <v>372</v>
      </c>
      <c r="L64" s="89"/>
      <c r="M64" s="101" t="str" cm="1">
        <f t="array" ref="M64">INDEX('Jornada Prevista'!$H:$H,MATCH(1,('Jornada Prevista'!$B:$B=FOcorrencias[[#This Row],[Matricula]])*('Jornada Prevista'!$P:$P=FOcorrencias[[#This Row],[Mês/Ano]]),0))</f>
        <v>Empresa Z</v>
      </c>
      <c r="N64" s="101" t="str" cm="1">
        <f t="array" ref="N64">INDEX('Jornada Prevista'!$I:$I,MATCH(1,('Jornada Prevista'!$B:$B=FOcorrencias[[#This Row],[Matricula]])*('Jornada Prevista'!$P:$P=FOcorrencias[[#This Row],[Mês/Ano]]),0))</f>
        <v>Produção</v>
      </c>
      <c r="O64" s="97" t="str" cm="1">
        <f t="array" ref="O64">INDEX('Jornada Prevista'!$J:$J,MATCH(1,('Jornada Prevista'!$B:$B=FOcorrencias[[#This Row],[Matricula]])*('Jornada Prevista'!$P:$P=FOcorrencias[[#This Row],[Mês/Ano]]),0))</f>
        <v>Analista Sênior</v>
      </c>
      <c r="P64" s="97" t="str" cm="1">
        <f t="array" ref="P64">INDEX('Jornada Prevista'!$K:$K,MATCH(1,('Jornada Prevista'!$B:$B=FOcorrencias[[#This Row],[Matricula]])*('Jornada Prevista'!$P:$P=FOcorrencias[[#This Row],[Mês/Ano]]),0))</f>
        <v>Turno A</v>
      </c>
      <c r="Q64" s="97" t="str" cm="1">
        <f t="array" ref="Q64">INDEX('Jornada Prevista'!$L:$L,MATCH(1,('Jornada Prevista'!$B:$B=FOcorrencias[[#This Row],[Matricula]])*('Jornada Prevista'!$P:$P=FOcorrencias[[#This Row],[Mês/Ano]]),0))</f>
        <v>12x36</v>
      </c>
      <c r="R64" s="97" t="str" cm="1">
        <f t="array" ref="R64">INDEX('Jornada Prevista'!$M:$M,MATCH(1,('Jornada Prevista'!$B:$B=FOcorrencias[[#This Row],[Matricula]])*('Jornada Prevista'!$P:$P=FOcorrencias[[#This Row],[Mês/Ano]]),0))</f>
        <v>Estágio</v>
      </c>
      <c r="S64" s="97">
        <f>SUMIFS('Jornada Prevista'!$G:$G,'Jornada Prevista'!$B:$B,FOcorrencias[[#This Row],[Matricula]],'Jornada Prevista'!$P:$P,FOcorrencias[[#This Row],[Mês/Ano]])</f>
        <v>184.80000000000015</v>
      </c>
      <c r="T64" s="105">
        <f>SUMIFS('Jornada Prevista'!$N:$N,'Jornada Prevista'!$B:$B,FOcorrencias[[#This Row],[Matricula]],'Jornada Prevista'!$P:$P,FOcorrencias[[#This Row],[Mês/Ano]])</f>
        <v>7979.69</v>
      </c>
      <c r="U64" s="101">
        <f>SUMIFS('Jornada Prevista'!$O:$O,'Jornada Prevista'!$B:$B,FOcorrencias[[#This Row],[Matricula]],'Jornada Prevista'!$P:$P,FOcorrencias[[#This Row],[Mês/Ano]])</f>
        <v>43.180140692640656</v>
      </c>
      <c r="V64" s="94" t="str">
        <f>IF(FOcorrencias[[#This Row],[Data da Ocorrência]]="","",TEXT(FOcorrencias[[#This Row],[Data da Ocorrência]],"mm/aaaa"))</f>
        <v>02/2025</v>
      </c>
    </row>
    <row r="65" spans="2:22" ht="14.4" x14ac:dyDescent="0.25">
      <c r="B65" s="61">
        <v>62</v>
      </c>
      <c r="C65" s="59" t="s">
        <v>204</v>
      </c>
      <c r="D65" s="63" t="str">
        <f>IF(FOcorrencias[[#This Row],[Data da Ocorrência]]="","",TEXT(FOcorrencias[[#This Row],[Data da Ocorrência]],"dddd"))</f>
        <v>quarta-feira</v>
      </c>
      <c r="E65" s="6">
        <v>6</v>
      </c>
      <c r="F65" s="45" t="str">
        <f>IF(FOcorrencias[[#This Row],[Matricula]]="","",VLOOKUP(FOcorrencias[[#This Row],[Matricula]],Cadastros!$P:$Q,2,0))</f>
        <v>Funcionario 6</v>
      </c>
      <c r="G65" s="49" t="s">
        <v>88</v>
      </c>
      <c r="H65" s="18" t="s">
        <v>384</v>
      </c>
      <c r="I65" s="73"/>
      <c r="J65" s="74" t="s">
        <v>371</v>
      </c>
      <c r="K65" s="85" t="s">
        <v>390</v>
      </c>
      <c r="L65" s="89"/>
      <c r="M65" s="101" t="str" cm="1">
        <f t="array" ref="M65">INDEX('Jornada Prevista'!$H:$H,MATCH(1,('Jornada Prevista'!$B:$B=FOcorrencias[[#This Row],[Matricula]])*('Jornada Prevista'!$P:$P=FOcorrencias[[#This Row],[Mês/Ano]]),0))</f>
        <v>Empresa Y</v>
      </c>
      <c r="N65" s="101" t="str" cm="1">
        <f t="array" ref="N65">INDEX('Jornada Prevista'!$I:$I,MATCH(1,('Jornada Prevista'!$B:$B=FOcorrencias[[#This Row],[Matricula]])*('Jornada Prevista'!$P:$P=FOcorrencias[[#This Row],[Mês/Ano]]),0))</f>
        <v>Contabilidade</v>
      </c>
      <c r="O65" s="97" t="str" cm="1">
        <f t="array" ref="O65">INDEX('Jornada Prevista'!$J:$J,MATCH(1,('Jornada Prevista'!$B:$B=FOcorrencias[[#This Row],[Matricula]])*('Jornada Prevista'!$P:$P=FOcorrencias[[#This Row],[Mês/Ano]]),0))</f>
        <v>Consultor</v>
      </c>
      <c r="P65" s="97" t="str" cm="1">
        <f t="array" ref="P65">INDEX('Jornada Prevista'!$K:$K,MATCH(1,('Jornada Prevista'!$B:$B=FOcorrencias[[#This Row],[Matricula]])*('Jornada Prevista'!$P:$P=FOcorrencias[[#This Row],[Mês/Ano]]),0))</f>
        <v>Turno D</v>
      </c>
      <c r="Q65" s="97" t="str" cm="1">
        <f t="array" ref="Q65">INDEX('Jornada Prevista'!$L:$L,MATCH(1,('Jornada Prevista'!$B:$B=FOcorrencias[[#This Row],[Matricula]])*('Jornada Prevista'!$P:$P=FOcorrencias[[#This Row],[Mês/Ano]]),0))</f>
        <v>5x1</v>
      </c>
      <c r="R65" s="97" t="str" cm="1">
        <f t="array" ref="R65">INDEX('Jornada Prevista'!$M:$M,MATCH(1,('Jornada Prevista'!$B:$B=FOcorrencias[[#This Row],[Matricula]])*('Jornada Prevista'!$P:$P=FOcorrencias[[#This Row],[Mês/Ano]]),0))</f>
        <v>PJ</v>
      </c>
      <c r="S65" s="97">
        <f>SUMIFS('Jornada Prevista'!$G:$G,'Jornada Prevista'!$B:$B,FOcorrencias[[#This Row],[Matricula]],'Jornada Prevista'!$P:$P,FOcorrencias[[#This Row],[Mês/Ano]])</f>
        <v>184.80000000000015</v>
      </c>
      <c r="T65" s="105">
        <f>SUMIFS('Jornada Prevista'!$N:$N,'Jornada Prevista'!$B:$B,FOcorrencias[[#This Row],[Matricula]],'Jornada Prevista'!$P:$P,FOcorrencias[[#This Row],[Mês/Ano]])</f>
        <v>4358.43</v>
      </c>
      <c r="U65" s="101">
        <f>SUMIFS('Jornada Prevista'!$O:$O,'Jornada Prevista'!$B:$B,FOcorrencias[[#This Row],[Matricula]],'Jornada Prevista'!$P:$P,FOcorrencias[[#This Row],[Mês/Ano]])</f>
        <v>23.584577922077905</v>
      </c>
      <c r="V65" s="94" t="str">
        <f>IF(FOcorrencias[[#This Row],[Data da Ocorrência]]="","",TEXT(FOcorrencias[[#This Row],[Data da Ocorrência]],"mm/aaaa"))</f>
        <v>11/2025</v>
      </c>
    </row>
    <row r="66" spans="2:22" ht="14.4" x14ac:dyDescent="0.25">
      <c r="B66" s="61">
        <v>63</v>
      </c>
      <c r="C66" s="59" t="s">
        <v>205</v>
      </c>
      <c r="D66" s="63" t="str">
        <f>IF(FOcorrencias[[#This Row],[Data da Ocorrência]]="","",TEXT(FOcorrencias[[#This Row],[Data da Ocorrência]],"dddd"))</f>
        <v>quarta-feira</v>
      </c>
      <c r="E66" s="6">
        <v>6</v>
      </c>
      <c r="F66" s="45" t="str">
        <f>IF(FOcorrencias[[#This Row],[Matricula]]="","",VLOOKUP(FOcorrencias[[#This Row],[Matricula]],Cadastros!$P:$Q,2,0))</f>
        <v>Funcionario 6</v>
      </c>
      <c r="G66" s="49" t="s">
        <v>88</v>
      </c>
      <c r="H66" s="18" t="s">
        <v>384</v>
      </c>
      <c r="I66" s="73" t="s">
        <v>399</v>
      </c>
      <c r="J66" s="74" t="s">
        <v>371</v>
      </c>
      <c r="K66" s="85" t="s">
        <v>390</v>
      </c>
      <c r="L66" s="89"/>
      <c r="M66" s="101" t="str" cm="1">
        <f t="array" ref="M66">INDEX('Jornada Prevista'!$H:$H,MATCH(1,('Jornada Prevista'!$B:$B=FOcorrencias[[#This Row],[Matricula]])*('Jornada Prevista'!$P:$P=FOcorrencias[[#This Row],[Mês/Ano]]),0))</f>
        <v>Empresa X</v>
      </c>
      <c r="N66" s="101" t="str" cm="1">
        <f t="array" ref="N66">INDEX('Jornada Prevista'!$I:$I,MATCH(1,('Jornada Prevista'!$B:$B=FOcorrencias[[#This Row],[Matricula]])*('Jornada Prevista'!$P:$P=FOcorrencias[[#This Row],[Mês/Ano]]),0))</f>
        <v>Operações</v>
      </c>
      <c r="O66" s="97" t="str" cm="1">
        <f t="array" ref="O66">INDEX('Jornada Prevista'!$J:$J,MATCH(1,('Jornada Prevista'!$B:$B=FOcorrencias[[#This Row],[Matricula]])*('Jornada Prevista'!$P:$P=FOcorrencias[[#This Row],[Mês/Ano]]),0))</f>
        <v>Gerente</v>
      </c>
      <c r="P66" s="97" t="str" cm="1">
        <f t="array" ref="P66">INDEX('Jornada Prevista'!$K:$K,MATCH(1,('Jornada Prevista'!$B:$B=FOcorrencias[[#This Row],[Matricula]])*('Jornada Prevista'!$P:$P=FOcorrencias[[#This Row],[Mês/Ano]]),0))</f>
        <v>Turno A</v>
      </c>
      <c r="Q66" s="97" t="str" cm="1">
        <f t="array" ref="Q66">INDEX('Jornada Prevista'!$L:$L,MATCH(1,('Jornada Prevista'!$B:$B=FOcorrencias[[#This Row],[Matricula]])*('Jornada Prevista'!$P:$P=FOcorrencias[[#This Row],[Mês/Ano]]),0))</f>
        <v>6x1</v>
      </c>
      <c r="R66" s="97" t="str" cm="1">
        <f t="array" ref="R66">INDEX('Jornada Prevista'!$M:$M,MATCH(1,('Jornada Prevista'!$B:$B=FOcorrencias[[#This Row],[Matricula]])*('Jornada Prevista'!$P:$P=FOcorrencias[[#This Row],[Mês/Ano]]),0))</f>
        <v>Estágio</v>
      </c>
      <c r="S66" s="97">
        <f>SUMIFS('Jornada Prevista'!$G:$G,'Jornada Prevista'!$B:$B,FOcorrencias[[#This Row],[Matricula]],'Jornada Prevista'!$P:$P,FOcorrencias[[#This Row],[Mês/Ano]])</f>
        <v>184.80000000000015</v>
      </c>
      <c r="T66" s="105">
        <f>SUMIFS('Jornada Prevista'!$N:$N,'Jornada Prevista'!$B:$B,FOcorrencias[[#This Row],[Matricula]],'Jornada Prevista'!$P:$P,FOcorrencias[[#This Row],[Mês/Ano]])</f>
        <v>5592.39</v>
      </c>
      <c r="U66" s="101">
        <f>SUMIFS('Jornada Prevista'!$O:$O,'Jornada Prevista'!$B:$B,FOcorrencias[[#This Row],[Matricula]],'Jornada Prevista'!$P:$P,FOcorrencias[[#This Row],[Mês/Ano]])</f>
        <v>30.261850649350627</v>
      </c>
      <c r="V66" s="94" t="str">
        <f>IF(FOcorrencias[[#This Row],[Data da Ocorrência]]="","",TEXT(FOcorrencias[[#This Row],[Data da Ocorrência]],"mm/aaaa"))</f>
        <v>12/2025</v>
      </c>
    </row>
    <row r="67" spans="2:22" ht="14.4" x14ac:dyDescent="0.25">
      <c r="B67" s="61">
        <v>64</v>
      </c>
      <c r="C67" s="59" t="s">
        <v>158</v>
      </c>
      <c r="D67" s="63" t="str">
        <f>IF(FOcorrencias[[#This Row],[Data da Ocorrência]]="","",TEXT(FOcorrencias[[#This Row],[Data da Ocorrência]],"dddd"))</f>
        <v>sábado</v>
      </c>
      <c r="E67" s="6">
        <v>6</v>
      </c>
      <c r="F67" s="45" t="str">
        <f>IF(FOcorrencias[[#This Row],[Matricula]]="","",VLOOKUP(FOcorrencias[[#This Row],[Matricula]],Cadastros!$P:$Q,2,0))</f>
        <v>Funcionario 6</v>
      </c>
      <c r="G67" s="49" t="s">
        <v>87</v>
      </c>
      <c r="H67" s="18" t="s">
        <v>381</v>
      </c>
      <c r="I67" s="73" t="s">
        <v>389</v>
      </c>
      <c r="J67" s="74" t="s">
        <v>95</v>
      </c>
      <c r="K67" s="85" t="s">
        <v>375</v>
      </c>
      <c r="L67" s="89"/>
      <c r="M67" s="101" t="str" cm="1">
        <f t="array" ref="M67">INDEX('Jornada Prevista'!$H:$H,MATCH(1,('Jornada Prevista'!$B:$B=FOcorrencias[[#This Row],[Matricula]])*('Jornada Prevista'!$P:$P=FOcorrencias[[#This Row],[Mês/Ano]]),0))</f>
        <v>Empresa Y</v>
      </c>
      <c r="N67" s="101" t="str" cm="1">
        <f t="array" ref="N67">INDEX('Jornada Prevista'!$I:$I,MATCH(1,('Jornada Prevista'!$B:$B=FOcorrencias[[#This Row],[Matricula]])*('Jornada Prevista'!$P:$P=FOcorrencias[[#This Row],[Mês/Ano]]),0))</f>
        <v>Recursos Humanos</v>
      </c>
      <c r="O67" s="97" t="str" cm="1">
        <f t="array" ref="O67">INDEX('Jornada Prevista'!$J:$J,MATCH(1,('Jornada Prevista'!$B:$B=FOcorrencias[[#This Row],[Matricula]])*('Jornada Prevista'!$P:$P=FOcorrencias[[#This Row],[Mês/Ano]]),0))</f>
        <v>Analista</v>
      </c>
      <c r="P67" s="97" t="str" cm="1">
        <f t="array" ref="P67">INDEX('Jornada Prevista'!$K:$K,MATCH(1,('Jornada Prevista'!$B:$B=FOcorrencias[[#This Row],[Matricula]])*('Jornada Prevista'!$P:$P=FOcorrencias[[#This Row],[Mês/Ano]]),0))</f>
        <v>Turno A</v>
      </c>
      <c r="Q67" s="97" t="str" cm="1">
        <f t="array" ref="Q67">INDEX('Jornada Prevista'!$L:$L,MATCH(1,('Jornada Prevista'!$B:$B=FOcorrencias[[#This Row],[Matricula]])*('Jornada Prevista'!$P:$P=FOcorrencias[[#This Row],[Mês/Ano]]),0))</f>
        <v>12x36</v>
      </c>
      <c r="R67" s="97" t="str" cm="1">
        <f t="array" ref="R67">INDEX('Jornada Prevista'!$M:$M,MATCH(1,('Jornada Prevista'!$B:$B=FOcorrencias[[#This Row],[Matricula]])*('Jornada Prevista'!$P:$P=FOcorrencias[[#This Row],[Mês/Ano]]),0))</f>
        <v>PJ</v>
      </c>
      <c r="S67" s="97">
        <f>SUMIFS('Jornada Prevista'!$G:$G,'Jornada Prevista'!$B:$B,FOcorrencias[[#This Row],[Matricula]],'Jornada Prevista'!$P:$P,FOcorrencias[[#This Row],[Mês/Ano]])</f>
        <v>184.80000000000015</v>
      </c>
      <c r="T67" s="105">
        <f>SUMIFS('Jornada Prevista'!$N:$N,'Jornada Prevista'!$B:$B,FOcorrencias[[#This Row],[Matricula]],'Jornada Prevista'!$P:$P,FOcorrencias[[#This Row],[Mês/Ano]])</f>
        <v>7429.06</v>
      </c>
      <c r="U67" s="101">
        <f>SUMIFS('Jornada Prevista'!$O:$O,'Jornada Prevista'!$B:$B,FOcorrencias[[#This Row],[Matricula]],'Jornada Prevista'!$P:$P,FOcorrencias[[#This Row],[Mês/Ano]])</f>
        <v>40.200541125541093</v>
      </c>
      <c r="V67" s="94" t="str">
        <f>IF(FOcorrencias[[#This Row],[Data da Ocorrência]]="","",TEXT(FOcorrencias[[#This Row],[Data da Ocorrência]],"mm/aaaa"))</f>
        <v>10/2025</v>
      </c>
    </row>
    <row r="68" spans="2:22" ht="14.4" x14ac:dyDescent="0.25">
      <c r="B68" s="61">
        <v>65</v>
      </c>
      <c r="C68" s="59" t="s">
        <v>206</v>
      </c>
      <c r="D68" s="63" t="str">
        <f>IF(FOcorrencias[[#This Row],[Data da Ocorrência]]="","",TEXT(FOcorrencias[[#This Row],[Data da Ocorrência]],"dddd"))</f>
        <v>domingo</v>
      </c>
      <c r="E68" s="6">
        <v>6</v>
      </c>
      <c r="F68" s="45" t="str">
        <f>IF(FOcorrencias[[#This Row],[Matricula]]="","",VLOOKUP(FOcorrencias[[#This Row],[Matricula]],Cadastros!$P:$Q,2,0))</f>
        <v>Funcionario 6</v>
      </c>
      <c r="G68" s="49" t="s">
        <v>87</v>
      </c>
      <c r="H68" s="18" t="s">
        <v>391</v>
      </c>
      <c r="I68" s="73"/>
      <c r="J68" s="74" t="s">
        <v>371</v>
      </c>
      <c r="K68" s="85" t="s">
        <v>380</v>
      </c>
      <c r="L68" s="89"/>
      <c r="M68" s="101" t="str" cm="1">
        <f t="array" ref="M68">INDEX('Jornada Prevista'!$H:$H,MATCH(1,('Jornada Prevista'!$B:$B=FOcorrencias[[#This Row],[Matricula]])*('Jornada Prevista'!$P:$P=FOcorrencias[[#This Row],[Mês/Ano]]),0))</f>
        <v>Empresa Y</v>
      </c>
      <c r="N68" s="101" t="str" cm="1">
        <f t="array" ref="N68">INDEX('Jornada Prevista'!$I:$I,MATCH(1,('Jornada Prevista'!$B:$B=FOcorrencias[[#This Row],[Matricula]])*('Jornada Prevista'!$P:$P=FOcorrencias[[#This Row],[Mês/Ano]]),0))</f>
        <v>Logística</v>
      </c>
      <c r="O68" s="97" t="str" cm="1">
        <f t="array" ref="O68">INDEX('Jornada Prevista'!$J:$J,MATCH(1,('Jornada Prevista'!$B:$B=FOcorrencias[[#This Row],[Matricula]])*('Jornada Prevista'!$P:$P=FOcorrencias[[#This Row],[Mês/Ano]]),0))</f>
        <v>Analista de Projetos</v>
      </c>
      <c r="P68" s="97" t="str" cm="1">
        <f t="array" ref="P68">INDEX('Jornada Prevista'!$K:$K,MATCH(1,('Jornada Prevista'!$B:$B=FOcorrencias[[#This Row],[Matricula]])*('Jornada Prevista'!$P:$P=FOcorrencias[[#This Row],[Mês/Ano]]),0))</f>
        <v>Turno A</v>
      </c>
      <c r="Q68" s="97" t="str" cm="1">
        <f t="array" ref="Q68">INDEX('Jornada Prevista'!$L:$L,MATCH(1,('Jornada Prevista'!$B:$B=FOcorrencias[[#This Row],[Matricula]])*('Jornada Prevista'!$P:$P=FOcorrencias[[#This Row],[Mês/Ano]]),0))</f>
        <v>5x1</v>
      </c>
      <c r="R68" s="97" t="str" cm="1">
        <f t="array" ref="R68">INDEX('Jornada Prevista'!$M:$M,MATCH(1,('Jornada Prevista'!$B:$B=FOcorrencias[[#This Row],[Matricula]])*('Jornada Prevista'!$P:$P=FOcorrencias[[#This Row],[Mês/Ano]]),0))</f>
        <v>CLT</v>
      </c>
      <c r="S68" s="97">
        <f>SUMIFS('Jornada Prevista'!$G:$G,'Jornada Prevista'!$B:$B,FOcorrencias[[#This Row],[Matricula]],'Jornada Prevista'!$P:$P,FOcorrencias[[#This Row],[Mês/Ano]])</f>
        <v>184.80000000000015</v>
      </c>
      <c r="T68" s="105">
        <f>SUMIFS('Jornada Prevista'!$N:$N,'Jornada Prevista'!$B:$B,FOcorrencias[[#This Row],[Matricula]],'Jornada Prevista'!$P:$P,FOcorrencias[[#This Row],[Mês/Ano]])</f>
        <v>7294.92</v>
      </c>
      <c r="U68" s="101">
        <f>SUMIFS('Jornada Prevista'!$O:$O,'Jornada Prevista'!$B:$B,FOcorrencias[[#This Row],[Matricula]],'Jornada Prevista'!$P:$P,FOcorrencias[[#This Row],[Mês/Ano]])</f>
        <v>39.474675324675289</v>
      </c>
      <c r="V68" s="94" t="str">
        <f>IF(FOcorrencias[[#This Row],[Data da Ocorrência]]="","",TEXT(FOcorrencias[[#This Row],[Data da Ocorrência]],"mm/aaaa"))</f>
        <v>01/2025</v>
      </c>
    </row>
    <row r="69" spans="2:22" ht="14.4" x14ac:dyDescent="0.25">
      <c r="B69" s="61">
        <v>66</v>
      </c>
      <c r="C69" s="59" t="s">
        <v>207</v>
      </c>
      <c r="D69" s="63" t="str">
        <f>IF(FOcorrencias[[#This Row],[Data da Ocorrência]]="","",TEXT(FOcorrencias[[#This Row],[Data da Ocorrência]],"dddd"))</f>
        <v>sexta-feira</v>
      </c>
      <c r="E69" s="6">
        <v>6</v>
      </c>
      <c r="F69" s="45" t="str">
        <f>IF(FOcorrencias[[#This Row],[Matricula]]="","",VLOOKUP(FOcorrencias[[#This Row],[Matricula]],Cadastros!$P:$Q,2,0))</f>
        <v>Funcionario 6</v>
      </c>
      <c r="G69" s="49" t="s">
        <v>87</v>
      </c>
      <c r="H69" s="18" t="s">
        <v>391</v>
      </c>
      <c r="I69" s="73"/>
      <c r="J69" s="74" t="s">
        <v>371</v>
      </c>
      <c r="K69" s="85" t="s">
        <v>375</v>
      </c>
      <c r="L69" s="89" t="s">
        <v>388</v>
      </c>
      <c r="M69" s="101" t="str" cm="1">
        <f t="array" ref="M69">INDEX('Jornada Prevista'!$H:$H,MATCH(1,('Jornada Prevista'!$B:$B=FOcorrencias[[#This Row],[Matricula]])*('Jornada Prevista'!$P:$P=FOcorrencias[[#This Row],[Mês/Ano]]),0))</f>
        <v>Empresa Y</v>
      </c>
      <c r="N69" s="101" t="str" cm="1">
        <f t="array" ref="N69">INDEX('Jornada Prevista'!$I:$I,MATCH(1,('Jornada Prevista'!$B:$B=FOcorrencias[[#This Row],[Matricula]])*('Jornada Prevista'!$P:$P=FOcorrencias[[#This Row],[Mês/Ano]]),0))</f>
        <v>Logística</v>
      </c>
      <c r="O69" s="97" t="str" cm="1">
        <f t="array" ref="O69">INDEX('Jornada Prevista'!$J:$J,MATCH(1,('Jornada Prevista'!$B:$B=FOcorrencias[[#This Row],[Matricula]])*('Jornada Prevista'!$P:$P=FOcorrencias[[#This Row],[Mês/Ano]]),0))</f>
        <v>Analista de Projetos</v>
      </c>
      <c r="P69" s="97" t="str" cm="1">
        <f t="array" ref="P69">INDEX('Jornada Prevista'!$K:$K,MATCH(1,('Jornada Prevista'!$B:$B=FOcorrencias[[#This Row],[Matricula]])*('Jornada Prevista'!$P:$P=FOcorrencias[[#This Row],[Mês/Ano]]),0))</f>
        <v>Turno A</v>
      </c>
      <c r="Q69" s="97" t="str" cm="1">
        <f t="array" ref="Q69">INDEX('Jornada Prevista'!$L:$L,MATCH(1,('Jornada Prevista'!$B:$B=FOcorrencias[[#This Row],[Matricula]])*('Jornada Prevista'!$P:$P=FOcorrencias[[#This Row],[Mês/Ano]]),0))</f>
        <v>5x1</v>
      </c>
      <c r="R69" s="97" t="str" cm="1">
        <f t="array" ref="R69">INDEX('Jornada Prevista'!$M:$M,MATCH(1,('Jornada Prevista'!$B:$B=FOcorrencias[[#This Row],[Matricula]])*('Jornada Prevista'!$P:$P=FOcorrencias[[#This Row],[Mês/Ano]]),0))</f>
        <v>CLT</v>
      </c>
      <c r="S69" s="97">
        <f>SUMIFS('Jornada Prevista'!$G:$G,'Jornada Prevista'!$B:$B,FOcorrencias[[#This Row],[Matricula]],'Jornada Prevista'!$P:$P,FOcorrencias[[#This Row],[Mês/Ano]])</f>
        <v>184.80000000000015</v>
      </c>
      <c r="T69" s="105">
        <f>SUMIFS('Jornada Prevista'!$N:$N,'Jornada Prevista'!$B:$B,FOcorrencias[[#This Row],[Matricula]],'Jornada Prevista'!$P:$P,FOcorrencias[[#This Row],[Mês/Ano]])</f>
        <v>7294.92</v>
      </c>
      <c r="U69" s="101">
        <f>SUMIFS('Jornada Prevista'!$O:$O,'Jornada Prevista'!$B:$B,FOcorrencias[[#This Row],[Matricula]],'Jornada Prevista'!$P:$P,FOcorrencias[[#This Row],[Mês/Ano]])</f>
        <v>39.474675324675289</v>
      </c>
      <c r="V69" s="94" t="str">
        <f>IF(FOcorrencias[[#This Row],[Data da Ocorrência]]="","",TEXT(FOcorrencias[[#This Row],[Data da Ocorrência]],"mm/aaaa"))</f>
        <v>01/2025</v>
      </c>
    </row>
    <row r="70" spans="2:22" ht="14.4" x14ac:dyDescent="0.25">
      <c r="B70" s="61">
        <v>67</v>
      </c>
      <c r="C70" s="59" t="s">
        <v>208</v>
      </c>
      <c r="D70" s="63" t="str">
        <f>IF(FOcorrencias[[#This Row],[Data da Ocorrência]]="","",TEXT(FOcorrencias[[#This Row],[Data da Ocorrência]],"dddd"))</f>
        <v>quinta-feira</v>
      </c>
      <c r="E70" s="6">
        <v>6</v>
      </c>
      <c r="F70" s="45" t="str">
        <f>IF(FOcorrencias[[#This Row],[Matricula]]="","",VLOOKUP(FOcorrencias[[#This Row],[Matricula]],Cadastros!$P:$Q,2,0))</f>
        <v>Funcionario 6</v>
      </c>
      <c r="G70" s="49" t="s">
        <v>87</v>
      </c>
      <c r="H70" s="18" t="s">
        <v>384</v>
      </c>
      <c r="I70" s="73"/>
      <c r="J70" s="74" t="s">
        <v>371</v>
      </c>
      <c r="K70" s="85" t="s">
        <v>375</v>
      </c>
      <c r="L70" s="89"/>
      <c r="M70" s="101" t="str" cm="1">
        <f t="array" ref="M70">INDEX('Jornada Prevista'!$H:$H,MATCH(1,('Jornada Prevista'!$B:$B=FOcorrencias[[#This Row],[Matricula]])*('Jornada Prevista'!$P:$P=FOcorrencias[[#This Row],[Mês/Ano]]),0))</f>
        <v>Empresa Y</v>
      </c>
      <c r="N70" s="101" t="str" cm="1">
        <f t="array" ref="N70">INDEX('Jornada Prevista'!$I:$I,MATCH(1,('Jornada Prevista'!$B:$B=FOcorrencias[[#This Row],[Matricula]])*('Jornada Prevista'!$P:$P=FOcorrencias[[#This Row],[Mês/Ano]]),0))</f>
        <v>Financeiro</v>
      </c>
      <c r="O70" s="97" t="str" cm="1">
        <f t="array" ref="O70">INDEX('Jornada Prevista'!$J:$J,MATCH(1,('Jornada Prevista'!$B:$B=FOcorrencias[[#This Row],[Matricula]])*('Jornada Prevista'!$P:$P=FOcorrencias[[#This Row],[Mês/Ano]]),0))</f>
        <v>Estagiário</v>
      </c>
      <c r="P70" s="97" t="str" cm="1">
        <f t="array" ref="P70">INDEX('Jornada Prevista'!$K:$K,MATCH(1,('Jornada Prevista'!$B:$B=FOcorrencias[[#This Row],[Matricula]])*('Jornada Prevista'!$P:$P=FOcorrencias[[#This Row],[Mês/Ano]]),0))</f>
        <v>Turno C</v>
      </c>
      <c r="Q70" s="97" t="str" cm="1">
        <f t="array" ref="Q70">INDEX('Jornada Prevista'!$L:$L,MATCH(1,('Jornada Prevista'!$B:$B=FOcorrencias[[#This Row],[Matricula]])*('Jornada Prevista'!$P:$P=FOcorrencias[[#This Row],[Mês/Ano]]),0))</f>
        <v>5x1</v>
      </c>
      <c r="R70" s="97" t="str" cm="1">
        <f t="array" ref="R70">INDEX('Jornada Prevista'!$M:$M,MATCH(1,('Jornada Prevista'!$B:$B=FOcorrencias[[#This Row],[Matricula]])*('Jornada Prevista'!$P:$P=FOcorrencias[[#This Row],[Mês/Ano]]),0))</f>
        <v>CLT</v>
      </c>
      <c r="S70" s="97">
        <f>SUMIFS('Jornada Prevista'!$G:$G,'Jornada Prevista'!$B:$B,FOcorrencias[[#This Row],[Matricula]],'Jornada Prevista'!$P:$P,FOcorrencias[[#This Row],[Mês/Ano]])</f>
        <v>184.80000000000015</v>
      </c>
      <c r="T70" s="105">
        <f>SUMIFS('Jornada Prevista'!$N:$N,'Jornada Prevista'!$B:$B,FOcorrencias[[#This Row],[Matricula]],'Jornada Prevista'!$P:$P,FOcorrencias[[#This Row],[Mês/Ano]])</f>
        <v>9075.6200000000008</v>
      </c>
      <c r="U70" s="101">
        <f>SUMIFS('Jornada Prevista'!$O:$O,'Jornada Prevista'!$B:$B,FOcorrencias[[#This Row],[Matricula]],'Jornada Prevista'!$P:$P,FOcorrencias[[#This Row],[Mês/Ano]])</f>
        <v>49.110497835497796</v>
      </c>
      <c r="V70" s="94" t="str">
        <f>IF(FOcorrencias[[#This Row],[Data da Ocorrência]]="","",TEXT(FOcorrencias[[#This Row],[Data da Ocorrência]],"mm/aaaa"))</f>
        <v>04/2025</v>
      </c>
    </row>
    <row r="71" spans="2:22" ht="14.4" x14ac:dyDescent="0.25">
      <c r="B71" s="61">
        <v>68</v>
      </c>
      <c r="C71" s="59" t="s">
        <v>209</v>
      </c>
      <c r="D71" s="63" t="str">
        <f>IF(FOcorrencias[[#This Row],[Data da Ocorrência]]="","",TEXT(FOcorrencias[[#This Row],[Data da Ocorrência]],"dddd"))</f>
        <v>terça-feira</v>
      </c>
      <c r="E71" s="6">
        <v>7</v>
      </c>
      <c r="F71" s="45" t="str">
        <f>IF(FOcorrencias[[#This Row],[Matricula]]="","",VLOOKUP(FOcorrencias[[#This Row],[Matricula]],Cadastros!$P:$Q,2,0))</f>
        <v>Funcionario 7</v>
      </c>
      <c r="G71" s="49" t="s">
        <v>88</v>
      </c>
      <c r="H71" s="18" t="s">
        <v>391</v>
      </c>
      <c r="I71" s="73"/>
      <c r="J71" s="74" t="s">
        <v>371</v>
      </c>
      <c r="K71" s="85" t="s">
        <v>402</v>
      </c>
      <c r="L71" s="89"/>
      <c r="M71" s="101" t="str" cm="1">
        <f t="array" ref="M71">INDEX('Jornada Prevista'!$H:$H,MATCH(1,('Jornada Prevista'!$B:$B=FOcorrencias[[#This Row],[Matricula]])*('Jornada Prevista'!$P:$P=FOcorrencias[[#This Row],[Mês/Ano]]),0))</f>
        <v>Empresa X</v>
      </c>
      <c r="N71" s="101" t="str" cm="1">
        <f t="array" ref="N71">INDEX('Jornada Prevista'!$I:$I,MATCH(1,('Jornada Prevista'!$B:$B=FOcorrencias[[#This Row],[Matricula]])*('Jornada Prevista'!$P:$P=FOcorrencias[[#This Row],[Mês/Ano]]),0))</f>
        <v>Recursos Humanos</v>
      </c>
      <c r="O71" s="97" t="str" cm="1">
        <f t="array" ref="O71">INDEX('Jornada Prevista'!$J:$J,MATCH(1,('Jornada Prevista'!$B:$B=FOcorrencias[[#This Row],[Matricula]])*('Jornada Prevista'!$P:$P=FOcorrencias[[#This Row],[Mês/Ano]]),0))</f>
        <v>Administrador</v>
      </c>
      <c r="P71" s="97" t="str" cm="1">
        <f t="array" ref="P71">INDEX('Jornada Prevista'!$K:$K,MATCH(1,('Jornada Prevista'!$B:$B=FOcorrencias[[#This Row],[Matricula]])*('Jornada Prevista'!$P:$P=FOcorrencias[[#This Row],[Mês/Ano]]),0))</f>
        <v>Turno D</v>
      </c>
      <c r="Q71" s="97" t="str" cm="1">
        <f t="array" ref="Q71">INDEX('Jornada Prevista'!$L:$L,MATCH(1,('Jornada Prevista'!$B:$B=FOcorrencias[[#This Row],[Matricula]])*('Jornada Prevista'!$P:$P=FOcorrencias[[#This Row],[Mês/Ano]]),0))</f>
        <v>12x36</v>
      </c>
      <c r="R71" s="97" t="str" cm="1">
        <f t="array" ref="R71">INDEX('Jornada Prevista'!$M:$M,MATCH(1,('Jornada Prevista'!$B:$B=FOcorrencias[[#This Row],[Matricula]])*('Jornada Prevista'!$P:$P=FOcorrencias[[#This Row],[Mês/Ano]]),0))</f>
        <v>PJ</v>
      </c>
      <c r="S71" s="97">
        <f>SUMIFS('Jornada Prevista'!$G:$G,'Jornada Prevista'!$B:$B,FOcorrencias[[#This Row],[Matricula]],'Jornada Prevista'!$P:$P,FOcorrencias[[#This Row],[Mês/Ano]])</f>
        <v>184.80000000000015</v>
      </c>
      <c r="T71" s="105">
        <f>SUMIFS('Jornada Prevista'!$N:$N,'Jornada Prevista'!$B:$B,FOcorrencias[[#This Row],[Matricula]],'Jornada Prevista'!$P:$P,FOcorrencias[[#This Row],[Mês/Ano]])</f>
        <v>7008.31</v>
      </c>
      <c r="U71" s="101">
        <f>SUMIFS('Jornada Prevista'!$O:$O,'Jornada Prevista'!$B:$B,FOcorrencias[[#This Row],[Matricula]],'Jornada Prevista'!$P:$P,FOcorrencias[[#This Row],[Mês/Ano]])</f>
        <v>37.923755411255385</v>
      </c>
      <c r="V71" s="94" t="str">
        <f>IF(FOcorrencias[[#This Row],[Data da Ocorrência]]="","",TEXT(FOcorrencias[[#This Row],[Data da Ocorrência]],"mm/aaaa"))</f>
        <v>01/2025</v>
      </c>
    </row>
    <row r="72" spans="2:22" ht="14.4" x14ac:dyDescent="0.25">
      <c r="B72" s="61">
        <v>69</v>
      </c>
      <c r="C72" s="59" t="s">
        <v>210</v>
      </c>
      <c r="D72" s="63" t="str">
        <f>IF(FOcorrencias[[#This Row],[Data da Ocorrência]]="","",TEXT(FOcorrencias[[#This Row],[Data da Ocorrência]],"dddd"))</f>
        <v>quinta-feira</v>
      </c>
      <c r="E72" s="6">
        <v>7</v>
      </c>
      <c r="F72" s="45" t="str">
        <f>IF(FOcorrencias[[#This Row],[Matricula]]="","",VLOOKUP(FOcorrencias[[#This Row],[Matricula]],Cadastros!$P:$Q,2,0))</f>
        <v>Funcionario 7</v>
      </c>
      <c r="G72" s="49" t="s">
        <v>87</v>
      </c>
      <c r="H72" s="18" t="s">
        <v>391</v>
      </c>
      <c r="I72" s="73"/>
      <c r="J72" s="74" t="s">
        <v>95</v>
      </c>
      <c r="K72" s="85" t="s">
        <v>380</v>
      </c>
      <c r="L72" s="89"/>
      <c r="M72" s="101" t="str" cm="1">
        <f t="array" ref="M72">INDEX('Jornada Prevista'!$H:$H,MATCH(1,('Jornada Prevista'!$B:$B=FOcorrencias[[#This Row],[Matricula]])*('Jornada Prevista'!$P:$P=FOcorrencias[[#This Row],[Mês/Ano]]),0))</f>
        <v>Empresa Z</v>
      </c>
      <c r="N72" s="101" t="str" cm="1">
        <f t="array" ref="N72">INDEX('Jornada Prevista'!$I:$I,MATCH(1,('Jornada Prevista'!$B:$B=FOcorrencias[[#This Row],[Matricula]])*('Jornada Prevista'!$P:$P=FOcorrencias[[#This Row],[Mês/Ano]]),0))</f>
        <v>Engenharia</v>
      </c>
      <c r="O72" s="97" t="str" cm="1">
        <f t="array" ref="O72">INDEX('Jornada Prevista'!$J:$J,MATCH(1,('Jornada Prevista'!$B:$B=FOcorrencias[[#This Row],[Matricula]])*('Jornada Prevista'!$P:$P=FOcorrencias[[#This Row],[Mês/Ano]]),0))</f>
        <v>Administrador</v>
      </c>
      <c r="P72" s="97" t="str" cm="1">
        <f t="array" ref="P72">INDEX('Jornada Prevista'!$K:$K,MATCH(1,('Jornada Prevista'!$B:$B=FOcorrencias[[#This Row],[Matricula]])*('Jornada Prevista'!$P:$P=FOcorrencias[[#This Row],[Mês/Ano]]),0))</f>
        <v>Turno D</v>
      </c>
      <c r="Q72" s="97" t="str" cm="1">
        <f t="array" ref="Q72">INDEX('Jornada Prevista'!$L:$L,MATCH(1,('Jornada Prevista'!$B:$B=FOcorrencias[[#This Row],[Matricula]])*('Jornada Prevista'!$P:$P=FOcorrencias[[#This Row],[Mês/Ano]]),0))</f>
        <v>12x36</v>
      </c>
      <c r="R72" s="97" t="str" cm="1">
        <f t="array" ref="R72">INDEX('Jornada Prevista'!$M:$M,MATCH(1,('Jornada Prevista'!$B:$B=FOcorrencias[[#This Row],[Matricula]])*('Jornada Prevista'!$P:$P=FOcorrencias[[#This Row],[Mês/Ano]]),0))</f>
        <v>CLT</v>
      </c>
      <c r="S72" s="97">
        <f>SUMIFS('Jornada Prevista'!$G:$G,'Jornada Prevista'!$B:$B,FOcorrencias[[#This Row],[Matricula]],'Jornada Prevista'!$P:$P,FOcorrencias[[#This Row],[Mês/Ano]])</f>
        <v>184.80000000000015</v>
      </c>
      <c r="T72" s="105">
        <f>SUMIFS('Jornada Prevista'!$N:$N,'Jornada Prevista'!$B:$B,FOcorrencias[[#This Row],[Matricula]],'Jornada Prevista'!$P:$P,FOcorrencias[[#This Row],[Mês/Ano]])</f>
        <v>7664.17</v>
      </c>
      <c r="U72" s="101">
        <f>SUMIFS('Jornada Prevista'!$O:$O,'Jornada Prevista'!$B:$B,FOcorrencias[[#This Row],[Matricula]],'Jornada Prevista'!$P:$P,FOcorrencias[[#This Row],[Mês/Ano]])</f>
        <v>41.472781385281351</v>
      </c>
      <c r="V72" s="94" t="str">
        <f>IF(FOcorrencias[[#This Row],[Data da Ocorrência]]="","",TEXT(FOcorrencias[[#This Row],[Data da Ocorrência]],"mm/aaaa"))</f>
        <v>10/2025</v>
      </c>
    </row>
    <row r="73" spans="2:22" ht="14.4" x14ac:dyDescent="0.25">
      <c r="B73" s="61">
        <v>70</v>
      </c>
      <c r="C73" s="59" t="s">
        <v>211</v>
      </c>
      <c r="D73" s="63" t="str">
        <f>IF(FOcorrencias[[#This Row],[Data da Ocorrência]]="","",TEXT(FOcorrencias[[#This Row],[Data da Ocorrência]],"dddd"))</f>
        <v>domingo</v>
      </c>
      <c r="E73" s="6">
        <v>7</v>
      </c>
      <c r="F73" s="45" t="str">
        <f>IF(FOcorrencias[[#This Row],[Matricula]]="","",VLOOKUP(FOcorrencias[[#This Row],[Matricula]],Cadastros!$P:$Q,2,0))</f>
        <v>Funcionario 7</v>
      </c>
      <c r="G73" s="49" t="s">
        <v>88</v>
      </c>
      <c r="H73" s="18" t="s">
        <v>381</v>
      </c>
      <c r="I73" s="73" t="s">
        <v>374</v>
      </c>
      <c r="J73" s="74" t="s">
        <v>95</v>
      </c>
      <c r="K73" s="85" t="s">
        <v>372</v>
      </c>
      <c r="L73" s="89"/>
      <c r="M73" s="101" t="str" cm="1">
        <f t="array" ref="M73">INDEX('Jornada Prevista'!$H:$H,MATCH(1,('Jornada Prevista'!$B:$B=FOcorrencias[[#This Row],[Matricula]])*('Jornada Prevista'!$P:$P=FOcorrencias[[#This Row],[Mês/Ano]]),0))</f>
        <v>Empresa X</v>
      </c>
      <c r="N73" s="101" t="str" cm="1">
        <f t="array" ref="N73">INDEX('Jornada Prevista'!$I:$I,MATCH(1,('Jornada Prevista'!$B:$B=FOcorrencias[[#This Row],[Matricula]])*('Jornada Prevista'!$P:$P=FOcorrencias[[#This Row],[Mês/Ano]]),0))</f>
        <v>Atendimento</v>
      </c>
      <c r="O73" s="97" t="str" cm="1">
        <f t="array" ref="O73">INDEX('Jornada Prevista'!$J:$J,MATCH(1,('Jornada Prevista'!$B:$B=FOcorrencias[[#This Row],[Matricula]])*('Jornada Prevista'!$P:$P=FOcorrencias[[#This Row],[Mês/Ano]]),0))</f>
        <v>Assistente</v>
      </c>
      <c r="P73" s="97" t="str" cm="1">
        <f t="array" ref="P73">INDEX('Jornada Prevista'!$K:$K,MATCH(1,('Jornada Prevista'!$B:$B=FOcorrencias[[#This Row],[Matricula]])*('Jornada Prevista'!$P:$P=FOcorrencias[[#This Row],[Mês/Ano]]),0))</f>
        <v>Turno Folguista</v>
      </c>
      <c r="Q73" s="97" t="str" cm="1">
        <f t="array" ref="Q73">INDEX('Jornada Prevista'!$L:$L,MATCH(1,('Jornada Prevista'!$B:$B=FOcorrencias[[#This Row],[Matricula]])*('Jornada Prevista'!$P:$P=FOcorrencias[[#This Row],[Mês/Ano]]),0))</f>
        <v>5x1</v>
      </c>
      <c r="R73" s="97" t="str" cm="1">
        <f t="array" ref="R73">INDEX('Jornada Prevista'!$M:$M,MATCH(1,('Jornada Prevista'!$B:$B=FOcorrencias[[#This Row],[Matricula]])*('Jornada Prevista'!$P:$P=FOcorrencias[[#This Row],[Mês/Ano]]),0))</f>
        <v>PJ</v>
      </c>
      <c r="S73" s="97">
        <f>SUMIFS('Jornada Prevista'!$G:$G,'Jornada Prevista'!$B:$B,FOcorrencias[[#This Row],[Matricula]],'Jornada Prevista'!$P:$P,FOcorrencias[[#This Row],[Mês/Ano]])</f>
        <v>184.80000000000015</v>
      </c>
      <c r="T73" s="105">
        <f>SUMIFS('Jornada Prevista'!$N:$N,'Jornada Prevista'!$B:$B,FOcorrencias[[#This Row],[Matricula]],'Jornada Prevista'!$P:$P,FOcorrencias[[#This Row],[Mês/Ano]])</f>
        <v>6843.64</v>
      </c>
      <c r="U73" s="101">
        <f>SUMIFS('Jornada Prevista'!$O:$O,'Jornada Prevista'!$B:$B,FOcorrencias[[#This Row],[Matricula]],'Jornada Prevista'!$P:$P,FOcorrencias[[#This Row],[Mês/Ano]])</f>
        <v>37.032683982683956</v>
      </c>
      <c r="V73" s="94" t="str">
        <f>IF(FOcorrencias[[#This Row],[Data da Ocorrência]]="","",TEXT(FOcorrencias[[#This Row],[Data da Ocorrência]],"mm/aaaa"))</f>
        <v>06/2025</v>
      </c>
    </row>
    <row r="74" spans="2:22" ht="14.4" x14ac:dyDescent="0.25">
      <c r="B74" s="61">
        <v>71</v>
      </c>
      <c r="C74" s="59" t="s">
        <v>212</v>
      </c>
      <c r="D74" s="63" t="str">
        <f>IF(FOcorrencias[[#This Row],[Data da Ocorrência]]="","",TEXT(FOcorrencias[[#This Row],[Data da Ocorrência]],"dddd"))</f>
        <v>sábado</v>
      </c>
      <c r="E74" s="6">
        <v>8</v>
      </c>
      <c r="F74" s="45" t="str">
        <f>IF(FOcorrencias[[#This Row],[Matricula]]="","",VLOOKUP(FOcorrencias[[#This Row],[Matricula]],Cadastros!$P:$Q,2,0))</f>
        <v>Funcionario 8</v>
      </c>
      <c r="G74" s="49" t="s">
        <v>90</v>
      </c>
      <c r="H74" s="18" t="s">
        <v>373</v>
      </c>
      <c r="I74" s="73" t="s">
        <v>367</v>
      </c>
      <c r="J74" s="74" t="s">
        <v>95</v>
      </c>
      <c r="K74" s="85" t="s">
        <v>379</v>
      </c>
      <c r="L74" s="89"/>
      <c r="M74" s="101" t="str" cm="1">
        <f t="array" ref="M74">INDEX('Jornada Prevista'!$H:$H,MATCH(1,('Jornada Prevista'!$B:$B=FOcorrencias[[#This Row],[Matricula]])*('Jornada Prevista'!$P:$P=FOcorrencias[[#This Row],[Mês/Ano]]),0))</f>
        <v>Empresa X</v>
      </c>
      <c r="N74" s="101" t="str" cm="1">
        <f t="array" ref="N74">INDEX('Jornada Prevista'!$I:$I,MATCH(1,('Jornada Prevista'!$B:$B=FOcorrencias[[#This Row],[Matricula]])*('Jornada Prevista'!$P:$P=FOcorrencias[[#This Row],[Mês/Ano]]),0))</f>
        <v>Recursos Humanos</v>
      </c>
      <c r="O74" s="97" t="str" cm="1">
        <f t="array" ref="O74">INDEX('Jornada Prevista'!$J:$J,MATCH(1,('Jornada Prevista'!$B:$B=FOcorrencias[[#This Row],[Matricula]])*('Jornada Prevista'!$P:$P=FOcorrencias[[#This Row],[Mês/Ano]]),0))</f>
        <v>Programador</v>
      </c>
      <c r="P74" s="97" t="str" cm="1">
        <f t="array" ref="P74">INDEX('Jornada Prevista'!$K:$K,MATCH(1,('Jornada Prevista'!$B:$B=FOcorrencias[[#This Row],[Matricula]])*('Jornada Prevista'!$P:$P=FOcorrencias[[#This Row],[Mês/Ano]]),0))</f>
        <v>Turno A</v>
      </c>
      <c r="Q74" s="97" t="str" cm="1">
        <f t="array" ref="Q74">INDEX('Jornada Prevista'!$L:$L,MATCH(1,('Jornada Prevista'!$B:$B=FOcorrencias[[#This Row],[Matricula]])*('Jornada Prevista'!$P:$P=FOcorrencias[[#This Row],[Mês/Ano]]),0))</f>
        <v>5x1</v>
      </c>
      <c r="R74" s="97" t="str" cm="1">
        <f t="array" ref="R74">INDEX('Jornada Prevista'!$M:$M,MATCH(1,('Jornada Prevista'!$B:$B=FOcorrencias[[#This Row],[Matricula]])*('Jornada Prevista'!$P:$P=FOcorrencias[[#This Row],[Mês/Ano]]),0))</f>
        <v>Estágio</v>
      </c>
      <c r="S74" s="97">
        <f>SUMIFS('Jornada Prevista'!$G:$G,'Jornada Prevista'!$B:$B,FOcorrencias[[#This Row],[Matricula]],'Jornada Prevista'!$P:$P,FOcorrencias[[#This Row],[Mês/Ano]])</f>
        <v>184.80000000000015</v>
      </c>
      <c r="T74" s="105">
        <f>SUMIFS('Jornada Prevista'!$N:$N,'Jornada Prevista'!$B:$B,FOcorrencias[[#This Row],[Matricula]],'Jornada Prevista'!$P:$P,FOcorrencias[[#This Row],[Mês/Ano]])</f>
        <v>10595.16</v>
      </c>
      <c r="U74" s="101">
        <f>SUMIFS('Jornada Prevista'!$O:$O,'Jornada Prevista'!$B:$B,FOcorrencias[[#This Row],[Matricula]],'Jornada Prevista'!$P:$P,FOcorrencias[[#This Row],[Mês/Ano]])</f>
        <v>57.333116883116837</v>
      </c>
      <c r="V74" s="94" t="str">
        <f>IF(FOcorrencias[[#This Row],[Data da Ocorrência]]="","",TEXT(FOcorrencias[[#This Row],[Data da Ocorrência]],"mm/aaaa"))</f>
        <v>07/2025</v>
      </c>
    </row>
    <row r="75" spans="2:22" ht="14.4" x14ac:dyDescent="0.25">
      <c r="B75" s="61">
        <v>72</v>
      </c>
      <c r="C75" s="59" t="s">
        <v>213</v>
      </c>
      <c r="D75" s="63" t="str">
        <f>IF(FOcorrencias[[#This Row],[Data da Ocorrência]]="","",TEXT(FOcorrencias[[#This Row],[Data da Ocorrência]],"dddd"))</f>
        <v>segunda-feira</v>
      </c>
      <c r="E75" s="6">
        <v>8</v>
      </c>
      <c r="F75" s="45" t="str">
        <f>IF(FOcorrencias[[#This Row],[Matricula]]="","",VLOOKUP(FOcorrencias[[#This Row],[Matricula]],Cadastros!$P:$Q,2,0))</f>
        <v>Funcionario 8</v>
      </c>
      <c r="G75" s="49" t="s">
        <v>87</v>
      </c>
      <c r="H75" s="18" t="s">
        <v>376</v>
      </c>
      <c r="I75" s="73"/>
      <c r="J75" s="74" t="s">
        <v>95</v>
      </c>
      <c r="K75" s="85" t="s">
        <v>380</v>
      </c>
      <c r="L75" s="89"/>
      <c r="M75" s="101" t="str" cm="1">
        <f t="array" ref="M75">INDEX('Jornada Prevista'!$H:$H,MATCH(1,('Jornada Prevista'!$B:$B=FOcorrencias[[#This Row],[Matricula]])*('Jornada Prevista'!$P:$P=FOcorrencias[[#This Row],[Mês/Ano]]),0))</f>
        <v>Empresa X</v>
      </c>
      <c r="N75" s="101" t="str" cm="1">
        <f t="array" ref="N75">INDEX('Jornada Prevista'!$I:$I,MATCH(1,('Jornada Prevista'!$B:$B=FOcorrencias[[#This Row],[Matricula]])*('Jornada Prevista'!$P:$P=FOcorrencias[[#This Row],[Mês/Ano]]),0))</f>
        <v>Recursos Humanos</v>
      </c>
      <c r="O75" s="97" t="str" cm="1">
        <f t="array" ref="O75">INDEX('Jornada Prevista'!$J:$J,MATCH(1,('Jornada Prevista'!$B:$B=FOcorrencias[[#This Row],[Matricula]])*('Jornada Prevista'!$P:$P=FOcorrencias[[#This Row],[Mês/Ano]]),0))</f>
        <v>Programador</v>
      </c>
      <c r="P75" s="97" t="str" cm="1">
        <f t="array" ref="P75">INDEX('Jornada Prevista'!$K:$K,MATCH(1,('Jornada Prevista'!$B:$B=FOcorrencias[[#This Row],[Matricula]])*('Jornada Prevista'!$P:$P=FOcorrencias[[#This Row],[Mês/Ano]]),0))</f>
        <v>Turno A</v>
      </c>
      <c r="Q75" s="97" t="str" cm="1">
        <f t="array" ref="Q75">INDEX('Jornada Prevista'!$L:$L,MATCH(1,('Jornada Prevista'!$B:$B=FOcorrencias[[#This Row],[Matricula]])*('Jornada Prevista'!$P:$P=FOcorrencias[[#This Row],[Mês/Ano]]),0))</f>
        <v>5x1</v>
      </c>
      <c r="R75" s="97" t="str" cm="1">
        <f t="array" ref="R75">INDEX('Jornada Prevista'!$M:$M,MATCH(1,('Jornada Prevista'!$B:$B=FOcorrencias[[#This Row],[Matricula]])*('Jornada Prevista'!$P:$P=FOcorrencias[[#This Row],[Mês/Ano]]),0))</f>
        <v>Estágio</v>
      </c>
      <c r="S75" s="97">
        <f>SUMIFS('Jornada Prevista'!$G:$G,'Jornada Prevista'!$B:$B,FOcorrencias[[#This Row],[Matricula]],'Jornada Prevista'!$P:$P,FOcorrencias[[#This Row],[Mês/Ano]])</f>
        <v>184.80000000000015</v>
      </c>
      <c r="T75" s="105">
        <f>SUMIFS('Jornada Prevista'!$N:$N,'Jornada Prevista'!$B:$B,FOcorrencias[[#This Row],[Matricula]],'Jornada Prevista'!$P:$P,FOcorrencias[[#This Row],[Mês/Ano]])</f>
        <v>10595.16</v>
      </c>
      <c r="U75" s="101">
        <f>SUMIFS('Jornada Prevista'!$O:$O,'Jornada Prevista'!$B:$B,FOcorrencias[[#This Row],[Matricula]],'Jornada Prevista'!$P:$P,FOcorrencias[[#This Row],[Mês/Ano]])</f>
        <v>57.333116883116837</v>
      </c>
      <c r="V75" s="94" t="str">
        <f>IF(FOcorrencias[[#This Row],[Data da Ocorrência]]="","",TEXT(FOcorrencias[[#This Row],[Data da Ocorrência]],"mm/aaaa"))</f>
        <v>07/2025</v>
      </c>
    </row>
    <row r="76" spans="2:22" ht="14.4" x14ac:dyDescent="0.25">
      <c r="B76" s="61">
        <v>73</v>
      </c>
      <c r="C76" s="59" t="s">
        <v>214</v>
      </c>
      <c r="D76" s="63" t="str">
        <f>IF(FOcorrencias[[#This Row],[Data da Ocorrência]]="","",TEXT(FOcorrencias[[#This Row],[Data da Ocorrência]],"dddd"))</f>
        <v>quinta-feira</v>
      </c>
      <c r="E76" s="6">
        <v>8</v>
      </c>
      <c r="F76" s="45" t="str">
        <f>IF(FOcorrencias[[#This Row],[Matricula]]="","",VLOOKUP(FOcorrencias[[#This Row],[Matricula]],Cadastros!$P:$Q,2,0))</f>
        <v>Funcionario 8</v>
      </c>
      <c r="G76" s="49" t="s">
        <v>89</v>
      </c>
      <c r="H76" s="18" t="s">
        <v>376</v>
      </c>
      <c r="I76" s="73" t="s">
        <v>393</v>
      </c>
      <c r="J76" s="74" t="s">
        <v>371</v>
      </c>
      <c r="K76" s="85" t="s">
        <v>368</v>
      </c>
      <c r="L76" s="89"/>
      <c r="M76" s="101" t="str" cm="1">
        <f t="array" ref="M76">INDEX('Jornada Prevista'!$H:$H,MATCH(1,('Jornada Prevista'!$B:$B=FOcorrencias[[#This Row],[Matricula]])*('Jornada Prevista'!$P:$P=FOcorrencias[[#This Row],[Mês/Ano]]),0))</f>
        <v>Empresa X</v>
      </c>
      <c r="N76" s="101" t="str" cm="1">
        <f t="array" ref="N76">INDEX('Jornada Prevista'!$I:$I,MATCH(1,('Jornada Prevista'!$B:$B=FOcorrencias[[#This Row],[Matricula]])*('Jornada Prevista'!$P:$P=FOcorrencias[[#This Row],[Mês/Ano]]),0))</f>
        <v>Atendimento</v>
      </c>
      <c r="O76" s="97" t="str" cm="1">
        <f t="array" ref="O76">INDEX('Jornada Prevista'!$J:$J,MATCH(1,('Jornada Prevista'!$B:$B=FOcorrencias[[#This Row],[Matricula]])*('Jornada Prevista'!$P:$P=FOcorrencias[[#This Row],[Mês/Ano]]),0))</f>
        <v>Supervisor</v>
      </c>
      <c r="P76" s="97" t="str" cm="1">
        <f t="array" ref="P76">INDEX('Jornada Prevista'!$K:$K,MATCH(1,('Jornada Prevista'!$B:$B=FOcorrencias[[#This Row],[Matricula]])*('Jornada Prevista'!$P:$P=FOcorrencias[[#This Row],[Mês/Ano]]),0))</f>
        <v>Turno D</v>
      </c>
      <c r="Q76" s="97" t="str" cm="1">
        <f t="array" ref="Q76">INDEX('Jornada Prevista'!$L:$L,MATCH(1,('Jornada Prevista'!$B:$B=FOcorrencias[[#This Row],[Matricula]])*('Jornada Prevista'!$P:$P=FOcorrencias[[#This Row],[Mês/Ano]]),0))</f>
        <v>5x1</v>
      </c>
      <c r="R76" s="97" t="str" cm="1">
        <f t="array" ref="R76">INDEX('Jornada Prevista'!$M:$M,MATCH(1,('Jornada Prevista'!$B:$B=FOcorrencias[[#This Row],[Matricula]])*('Jornada Prevista'!$P:$P=FOcorrencias[[#This Row],[Mês/Ano]]),0))</f>
        <v>CLT</v>
      </c>
      <c r="S76" s="97">
        <f>SUMIFS('Jornada Prevista'!$G:$G,'Jornada Prevista'!$B:$B,FOcorrencias[[#This Row],[Matricula]],'Jornada Prevista'!$P:$P,FOcorrencias[[#This Row],[Mês/Ano]])</f>
        <v>184.80000000000015</v>
      </c>
      <c r="T76" s="105">
        <f>SUMIFS('Jornada Prevista'!$N:$N,'Jornada Prevista'!$B:$B,FOcorrencias[[#This Row],[Matricula]],'Jornada Prevista'!$P:$P,FOcorrencias[[#This Row],[Mês/Ano]])</f>
        <v>2683.14</v>
      </c>
      <c r="U76" s="101">
        <f>SUMIFS('Jornada Prevista'!$O:$O,'Jornada Prevista'!$B:$B,FOcorrencias[[#This Row],[Matricula]],'Jornada Prevista'!$P:$P,FOcorrencias[[#This Row],[Mês/Ano]])</f>
        <v>14.519155844155831</v>
      </c>
      <c r="V76" s="94" t="str">
        <f>IF(FOcorrencias[[#This Row],[Data da Ocorrência]]="","",TEXT(FOcorrencias[[#This Row],[Data da Ocorrência]],"mm/aaaa"))</f>
        <v>03/2025</v>
      </c>
    </row>
    <row r="77" spans="2:22" ht="14.4" x14ac:dyDescent="0.25">
      <c r="B77" s="61">
        <v>74</v>
      </c>
      <c r="C77" s="59" t="s">
        <v>215</v>
      </c>
      <c r="D77" s="63" t="str">
        <f>IF(FOcorrencias[[#This Row],[Data da Ocorrência]]="","",TEXT(FOcorrencias[[#This Row],[Data da Ocorrência]],"dddd"))</f>
        <v>domingo</v>
      </c>
      <c r="E77" s="6">
        <v>8</v>
      </c>
      <c r="F77" s="45" t="str">
        <f>IF(FOcorrencias[[#This Row],[Matricula]]="","",VLOOKUP(FOcorrencias[[#This Row],[Matricula]],Cadastros!$P:$Q,2,0))</f>
        <v>Funcionario 8</v>
      </c>
      <c r="G77" s="49" t="s">
        <v>90</v>
      </c>
      <c r="H77" s="18" t="s">
        <v>373</v>
      </c>
      <c r="I77" s="73" t="s">
        <v>387</v>
      </c>
      <c r="J77" s="74" t="s">
        <v>95</v>
      </c>
      <c r="K77" s="85" t="s">
        <v>379</v>
      </c>
      <c r="L77" s="89"/>
      <c r="M77" s="101" t="str" cm="1">
        <f t="array" ref="M77">INDEX('Jornada Prevista'!$H:$H,MATCH(1,('Jornada Prevista'!$B:$B=FOcorrencias[[#This Row],[Matricula]])*('Jornada Prevista'!$P:$P=FOcorrencias[[#This Row],[Mês/Ano]]),0))</f>
        <v>Empresa Z</v>
      </c>
      <c r="N77" s="101" t="str" cm="1">
        <f t="array" ref="N77">INDEX('Jornada Prevista'!$I:$I,MATCH(1,('Jornada Prevista'!$B:$B=FOcorrencias[[#This Row],[Matricula]])*('Jornada Prevista'!$P:$P=FOcorrencias[[#This Row],[Mês/Ano]]),0))</f>
        <v>Recursos Humanos</v>
      </c>
      <c r="O77" s="97" t="str" cm="1">
        <f t="array" ref="O77">INDEX('Jornada Prevista'!$J:$J,MATCH(1,('Jornada Prevista'!$B:$B=FOcorrencias[[#This Row],[Matricula]])*('Jornada Prevista'!$P:$P=FOcorrencias[[#This Row],[Mês/Ano]]),0))</f>
        <v>Analista de Projetos</v>
      </c>
      <c r="P77" s="97" t="str" cm="1">
        <f t="array" ref="P77">INDEX('Jornada Prevista'!$K:$K,MATCH(1,('Jornada Prevista'!$B:$B=FOcorrencias[[#This Row],[Matricula]])*('Jornada Prevista'!$P:$P=FOcorrencias[[#This Row],[Mês/Ano]]),0))</f>
        <v>Turno C</v>
      </c>
      <c r="Q77" s="97" t="str" cm="1">
        <f t="array" ref="Q77">INDEX('Jornada Prevista'!$L:$L,MATCH(1,('Jornada Prevista'!$B:$B=FOcorrencias[[#This Row],[Matricula]])*('Jornada Prevista'!$P:$P=FOcorrencias[[#This Row],[Mês/Ano]]),0))</f>
        <v>12x36</v>
      </c>
      <c r="R77" s="97" t="str" cm="1">
        <f t="array" ref="R77">INDEX('Jornada Prevista'!$M:$M,MATCH(1,('Jornada Prevista'!$B:$B=FOcorrencias[[#This Row],[Matricula]])*('Jornada Prevista'!$P:$P=FOcorrencias[[#This Row],[Mês/Ano]]),0))</f>
        <v>Estágio</v>
      </c>
      <c r="S77" s="97">
        <f>SUMIFS('Jornada Prevista'!$G:$G,'Jornada Prevista'!$B:$B,FOcorrencias[[#This Row],[Matricula]],'Jornada Prevista'!$P:$P,FOcorrencias[[#This Row],[Mês/Ano]])</f>
        <v>184.80000000000015</v>
      </c>
      <c r="T77" s="105">
        <f>SUMIFS('Jornada Prevista'!$N:$N,'Jornada Prevista'!$B:$B,FOcorrencias[[#This Row],[Matricula]],'Jornada Prevista'!$P:$P,FOcorrencias[[#This Row],[Mês/Ano]])</f>
        <v>8818.93</v>
      </c>
      <c r="U77" s="101">
        <f>SUMIFS('Jornada Prevista'!$O:$O,'Jornada Prevista'!$B:$B,FOcorrencias[[#This Row],[Matricula]],'Jornada Prevista'!$P:$P,FOcorrencias[[#This Row],[Mês/Ano]])</f>
        <v>47.721482683982643</v>
      </c>
      <c r="V77" s="94" t="str">
        <f>IF(FOcorrencias[[#This Row],[Data da Ocorrência]]="","",TEXT(FOcorrencias[[#This Row],[Data da Ocorrência]],"mm/aaaa"))</f>
        <v>02/2025</v>
      </c>
    </row>
    <row r="78" spans="2:22" ht="14.4" x14ac:dyDescent="0.25">
      <c r="B78" s="61">
        <v>75</v>
      </c>
      <c r="C78" s="59" t="s">
        <v>216</v>
      </c>
      <c r="D78" s="63" t="str">
        <f>IF(FOcorrencias[[#This Row],[Data da Ocorrência]]="","",TEXT(FOcorrencias[[#This Row],[Data da Ocorrência]],"dddd"))</f>
        <v>quarta-feira</v>
      </c>
      <c r="E78" s="6">
        <v>9</v>
      </c>
      <c r="F78" s="45" t="str">
        <f>IF(FOcorrencias[[#This Row],[Matricula]]="","",VLOOKUP(FOcorrencias[[#This Row],[Matricula]],Cadastros!$P:$Q,2,0))</f>
        <v>Funcionario 9</v>
      </c>
      <c r="G78" s="49" t="s">
        <v>88</v>
      </c>
      <c r="H78" s="18" t="s">
        <v>369</v>
      </c>
      <c r="I78" s="73"/>
      <c r="J78" s="74" t="s">
        <v>95</v>
      </c>
      <c r="K78" s="85" t="s">
        <v>403</v>
      </c>
      <c r="L78" s="89"/>
      <c r="M78" s="101" t="str" cm="1">
        <f t="array" ref="M78">INDEX('Jornada Prevista'!$H:$H,MATCH(1,('Jornada Prevista'!$B:$B=FOcorrencias[[#This Row],[Matricula]])*('Jornada Prevista'!$P:$P=FOcorrencias[[#This Row],[Mês/Ano]]),0))</f>
        <v>Empresa X</v>
      </c>
      <c r="N78" s="101" t="str" cm="1">
        <f t="array" ref="N78">INDEX('Jornada Prevista'!$I:$I,MATCH(1,('Jornada Prevista'!$B:$B=FOcorrencias[[#This Row],[Matricula]])*('Jornada Prevista'!$P:$P=FOcorrencias[[#This Row],[Mês/Ano]]),0))</f>
        <v>Vendas</v>
      </c>
      <c r="O78" s="97" t="str" cm="1">
        <f t="array" ref="O78">INDEX('Jornada Prevista'!$J:$J,MATCH(1,('Jornada Prevista'!$B:$B=FOcorrencias[[#This Row],[Matricula]])*('Jornada Prevista'!$P:$P=FOcorrencias[[#This Row],[Mês/Ano]]),0))</f>
        <v>Supervisor</v>
      </c>
      <c r="P78" s="97" t="str" cm="1">
        <f t="array" ref="P78">INDEX('Jornada Prevista'!$K:$K,MATCH(1,('Jornada Prevista'!$B:$B=FOcorrencias[[#This Row],[Matricula]])*('Jornada Prevista'!$P:$P=FOcorrencias[[#This Row],[Mês/Ano]]),0))</f>
        <v>Turno D</v>
      </c>
      <c r="Q78" s="97" t="str" cm="1">
        <f t="array" ref="Q78">INDEX('Jornada Prevista'!$L:$L,MATCH(1,('Jornada Prevista'!$B:$B=FOcorrencias[[#This Row],[Matricula]])*('Jornada Prevista'!$P:$P=FOcorrencias[[#This Row],[Mês/Ano]]),0))</f>
        <v>6x1</v>
      </c>
      <c r="R78" s="97" t="str" cm="1">
        <f t="array" ref="R78">INDEX('Jornada Prevista'!$M:$M,MATCH(1,('Jornada Prevista'!$B:$B=FOcorrencias[[#This Row],[Matricula]])*('Jornada Prevista'!$P:$P=FOcorrencias[[#This Row],[Mês/Ano]]),0))</f>
        <v>CLT</v>
      </c>
      <c r="S78" s="97">
        <f>SUMIFS('Jornada Prevista'!$G:$G,'Jornada Prevista'!$B:$B,FOcorrencias[[#This Row],[Matricula]],'Jornada Prevista'!$P:$P,FOcorrencias[[#This Row],[Mês/Ano]])</f>
        <v>184.80000000000015</v>
      </c>
      <c r="T78" s="105">
        <f>SUMIFS('Jornada Prevista'!$N:$N,'Jornada Prevista'!$B:$B,FOcorrencias[[#This Row],[Matricula]],'Jornada Prevista'!$P:$P,FOcorrencias[[#This Row],[Mês/Ano]])</f>
        <v>1920.05</v>
      </c>
      <c r="U78" s="101">
        <f>SUMIFS('Jornada Prevista'!$O:$O,'Jornada Prevista'!$B:$B,FOcorrencias[[#This Row],[Matricula]],'Jornada Prevista'!$P:$P,FOcorrencias[[#This Row],[Mês/Ano]])</f>
        <v>10.389880952380944</v>
      </c>
      <c r="V78" s="94" t="str">
        <f>IF(FOcorrencias[[#This Row],[Data da Ocorrência]]="","",TEXT(FOcorrencias[[#This Row],[Data da Ocorrência]],"mm/aaaa"))</f>
        <v>02/2025</v>
      </c>
    </row>
    <row r="79" spans="2:22" ht="14.4" x14ac:dyDescent="0.25">
      <c r="B79" s="61">
        <v>76</v>
      </c>
      <c r="C79" s="59" t="s">
        <v>217</v>
      </c>
      <c r="D79" s="63" t="str">
        <f>IF(FOcorrencias[[#This Row],[Data da Ocorrência]]="","",TEXT(FOcorrencias[[#This Row],[Data da Ocorrência]],"dddd"))</f>
        <v>sexta-feira</v>
      </c>
      <c r="E79" s="6">
        <v>9</v>
      </c>
      <c r="F79" s="45" t="str">
        <f>IF(FOcorrencias[[#This Row],[Matricula]]="","",VLOOKUP(FOcorrencias[[#This Row],[Matricula]],Cadastros!$P:$Q,2,0))</f>
        <v>Funcionario 9</v>
      </c>
      <c r="G79" s="49" t="s">
        <v>90</v>
      </c>
      <c r="H79" s="18" t="s">
        <v>397</v>
      </c>
      <c r="I79" s="73"/>
      <c r="J79" s="74" t="s">
        <v>371</v>
      </c>
      <c r="K79" s="85" t="s">
        <v>375</v>
      </c>
      <c r="L79" s="89"/>
      <c r="M79" s="101" t="str" cm="1">
        <f t="array" ref="M79">INDEX('Jornada Prevista'!$H:$H,MATCH(1,('Jornada Prevista'!$B:$B=FOcorrencias[[#This Row],[Matricula]])*('Jornada Prevista'!$P:$P=FOcorrencias[[#This Row],[Mês/Ano]]),0))</f>
        <v>Empresa Y</v>
      </c>
      <c r="N79" s="101" t="str" cm="1">
        <f t="array" ref="N79">INDEX('Jornada Prevista'!$I:$I,MATCH(1,('Jornada Prevista'!$B:$B=FOcorrencias[[#This Row],[Matricula]])*('Jornada Prevista'!$P:$P=FOcorrencias[[#This Row],[Mês/Ano]]),0))</f>
        <v>Contabilidade</v>
      </c>
      <c r="O79" s="97" t="str" cm="1">
        <f t="array" ref="O79">INDEX('Jornada Prevista'!$J:$J,MATCH(1,('Jornada Prevista'!$B:$B=FOcorrencias[[#This Row],[Matricula]])*('Jornada Prevista'!$P:$P=FOcorrencias[[#This Row],[Mês/Ano]]),0))</f>
        <v>Gerente</v>
      </c>
      <c r="P79" s="97" t="str" cm="1">
        <f t="array" ref="P79">INDEX('Jornada Prevista'!$K:$K,MATCH(1,('Jornada Prevista'!$B:$B=FOcorrencias[[#This Row],[Matricula]])*('Jornada Prevista'!$P:$P=FOcorrencias[[#This Row],[Mês/Ano]]),0))</f>
        <v>Turno C</v>
      </c>
      <c r="Q79" s="97" t="str" cm="1">
        <f t="array" ref="Q79">INDEX('Jornada Prevista'!$L:$L,MATCH(1,('Jornada Prevista'!$B:$B=FOcorrencias[[#This Row],[Matricula]])*('Jornada Prevista'!$P:$P=FOcorrencias[[#This Row],[Mês/Ano]]),0))</f>
        <v>6x1</v>
      </c>
      <c r="R79" s="97" t="str" cm="1">
        <f t="array" ref="R79">INDEX('Jornada Prevista'!$M:$M,MATCH(1,('Jornada Prevista'!$B:$B=FOcorrencias[[#This Row],[Matricula]])*('Jornada Prevista'!$P:$P=FOcorrencias[[#This Row],[Mês/Ano]]),0))</f>
        <v>CLT</v>
      </c>
      <c r="S79" s="97">
        <f>SUMIFS('Jornada Prevista'!$G:$G,'Jornada Prevista'!$B:$B,FOcorrencias[[#This Row],[Matricula]],'Jornada Prevista'!$P:$P,FOcorrencias[[#This Row],[Mês/Ano]])</f>
        <v>184.80000000000015</v>
      </c>
      <c r="T79" s="105">
        <f>SUMIFS('Jornada Prevista'!$N:$N,'Jornada Prevista'!$B:$B,FOcorrencias[[#This Row],[Matricula]],'Jornada Prevista'!$P:$P,FOcorrencias[[#This Row],[Mês/Ano]])</f>
        <v>11367.27</v>
      </c>
      <c r="U79" s="101">
        <f>SUMIFS('Jornada Prevista'!$O:$O,'Jornada Prevista'!$B:$B,FOcorrencias[[#This Row],[Matricula]],'Jornada Prevista'!$P:$P,FOcorrencias[[#This Row],[Mês/Ano]])</f>
        <v>61.511201298701252</v>
      </c>
      <c r="V79" s="94" t="str">
        <f>IF(FOcorrencias[[#This Row],[Data da Ocorrência]]="","",TEXT(FOcorrencias[[#This Row],[Data da Ocorrência]],"mm/aaaa"))</f>
        <v>07/2025</v>
      </c>
    </row>
    <row r="80" spans="2:22" ht="14.4" x14ac:dyDescent="0.25">
      <c r="B80" s="61">
        <v>77</v>
      </c>
      <c r="C80" s="59" t="s">
        <v>204</v>
      </c>
      <c r="D80" s="63" t="str">
        <f>IF(FOcorrencias[[#This Row],[Data da Ocorrência]]="","",TEXT(FOcorrencias[[#This Row],[Data da Ocorrência]],"dddd"))</f>
        <v>quarta-feira</v>
      </c>
      <c r="E80" s="6">
        <v>9</v>
      </c>
      <c r="F80" s="45" t="str">
        <f>IF(FOcorrencias[[#This Row],[Matricula]]="","",VLOOKUP(FOcorrencias[[#This Row],[Matricula]],Cadastros!$P:$Q,2,0))</f>
        <v>Funcionario 9</v>
      </c>
      <c r="G80" s="49" t="s">
        <v>89</v>
      </c>
      <c r="H80" s="18" t="s">
        <v>397</v>
      </c>
      <c r="I80" s="73" t="s">
        <v>367</v>
      </c>
      <c r="J80" s="74" t="s">
        <v>371</v>
      </c>
      <c r="K80" s="85" t="s">
        <v>398</v>
      </c>
      <c r="L80" s="89"/>
      <c r="M80" s="101" t="str" cm="1">
        <f t="array" ref="M80">INDEX('Jornada Prevista'!$H:$H,MATCH(1,('Jornada Prevista'!$B:$B=FOcorrencias[[#This Row],[Matricula]])*('Jornada Prevista'!$P:$P=FOcorrencias[[#This Row],[Mês/Ano]]),0))</f>
        <v>Empresa Y</v>
      </c>
      <c r="N80" s="101" t="str" cm="1">
        <f t="array" ref="N80">INDEX('Jornada Prevista'!$I:$I,MATCH(1,('Jornada Prevista'!$B:$B=FOcorrencias[[#This Row],[Matricula]])*('Jornada Prevista'!$P:$P=FOcorrencias[[#This Row],[Mês/Ano]]),0))</f>
        <v>Contabilidade</v>
      </c>
      <c r="O80" s="97" t="str" cm="1">
        <f t="array" ref="O80">INDEX('Jornada Prevista'!$J:$J,MATCH(1,('Jornada Prevista'!$B:$B=FOcorrencias[[#This Row],[Matricula]])*('Jornada Prevista'!$P:$P=FOcorrencias[[#This Row],[Mês/Ano]]),0))</f>
        <v>Coordenador</v>
      </c>
      <c r="P80" s="97" t="str" cm="1">
        <f t="array" ref="P80">INDEX('Jornada Prevista'!$K:$K,MATCH(1,('Jornada Prevista'!$B:$B=FOcorrencias[[#This Row],[Matricula]])*('Jornada Prevista'!$P:$P=FOcorrencias[[#This Row],[Mês/Ano]]),0))</f>
        <v>Turno B</v>
      </c>
      <c r="Q80" s="97" t="str" cm="1">
        <f t="array" ref="Q80">INDEX('Jornada Prevista'!$L:$L,MATCH(1,('Jornada Prevista'!$B:$B=FOcorrencias[[#This Row],[Matricula]])*('Jornada Prevista'!$P:$P=FOcorrencias[[#This Row],[Mês/Ano]]),0))</f>
        <v>12x36</v>
      </c>
      <c r="R80" s="97" t="str" cm="1">
        <f t="array" ref="R80">INDEX('Jornada Prevista'!$M:$M,MATCH(1,('Jornada Prevista'!$B:$B=FOcorrencias[[#This Row],[Matricula]])*('Jornada Prevista'!$P:$P=FOcorrencias[[#This Row],[Mês/Ano]]),0))</f>
        <v>Estágio</v>
      </c>
      <c r="S80" s="97">
        <f>SUMIFS('Jornada Prevista'!$G:$G,'Jornada Prevista'!$B:$B,FOcorrencias[[#This Row],[Matricula]],'Jornada Prevista'!$P:$P,FOcorrencias[[#This Row],[Mês/Ano]])</f>
        <v>184.80000000000015</v>
      </c>
      <c r="T80" s="105">
        <f>SUMIFS('Jornada Prevista'!$N:$N,'Jornada Prevista'!$B:$B,FOcorrencias[[#This Row],[Matricula]],'Jornada Prevista'!$P:$P,FOcorrencias[[#This Row],[Mês/Ano]])</f>
        <v>10613.93</v>
      </c>
      <c r="U80" s="101">
        <f>SUMIFS('Jornada Prevista'!$O:$O,'Jornada Prevista'!$B:$B,FOcorrencias[[#This Row],[Matricula]],'Jornada Prevista'!$P:$P,FOcorrencias[[#This Row],[Mês/Ano]])</f>
        <v>57.434686147186099</v>
      </c>
      <c r="V80" s="94" t="str">
        <f>IF(FOcorrencias[[#This Row],[Data da Ocorrência]]="","",TEXT(FOcorrencias[[#This Row],[Data da Ocorrência]],"mm/aaaa"))</f>
        <v>11/2025</v>
      </c>
    </row>
    <row r="81" spans="2:22" ht="14.4" x14ac:dyDescent="0.25">
      <c r="B81" s="61">
        <v>78</v>
      </c>
      <c r="C81" s="59" t="s">
        <v>218</v>
      </c>
      <c r="D81" s="63" t="str">
        <f>IF(FOcorrencias[[#This Row],[Data da Ocorrência]]="","",TEXT(FOcorrencias[[#This Row],[Data da Ocorrência]],"dddd"))</f>
        <v>quarta-feira</v>
      </c>
      <c r="E81" s="6">
        <v>9</v>
      </c>
      <c r="F81" s="45" t="str">
        <f>IF(FOcorrencias[[#This Row],[Matricula]]="","",VLOOKUP(FOcorrencias[[#This Row],[Matricula]],Cadastros!$P:$Q,2,0))</f>
        <v>Funcionario 9</v>
      </c>
      <c r="G81" s="49" t="s">
        <v>88</v>
      </c>
      <c r="H81" s="18" t="s">
        <v>373</v>
      </c>
      <c r="I81" s="73" t="s">
        <v>374</v>
      </c>
      <c r="J81" s="74" t="s">
        <v>95</v>
      </c>
      <c r="K81" s="85" t="s">
        <v>377</v>
      </c>
      <c r="L81" s="89"/>
      <c r="M81" s="101" t="str" cm="1">
        <f t="array" ref="M81">INDEX('Jornada Prevista'!$H:$H,MATCH(1,('Jornada Prevista'!$B:$B=FOcorrencias[[#This Row],[Matricula]])*('Jornada Prevista'!$P:$P=FOcorrencias[[#This Row],[Mês/Ano]]),0))</f>
        <v>Empresa Y</v>
      </c>
      <c r="N81" s="101" t="str" cm="1">
        <f t="array" ref="N81">INDEX('Jornada Prevista'!$I:$I,MATCH(1,('Jornada Prevista'!$B:$B=FOcorrencias[[#This Row],[Matricula]])*('Jornada Prevista'!$P:$P=FOcorrencias[[#This Row],[Mês/Ano]]),0))</f>
        <v>Jurídico</v>
      </c>
      <c r="O81" s="97" t="str" cm="1">
        <f t="array" ref="O81">INDEX('Jornada Prevista'!$J:$J,MATCH(1,('Jornada Prevista'!$B:$B=FOcorrencias[[#This Row],[Matricula]])*('Jornada Prevista'!$P:$P=FOcorrencias[[#This Row],[Mês/Ano]]),0))</f>
        <v>Analista Pleno</v>
      </c>
      <c r="P81" s="97" t="str" cm="1">
        <f t="array" ref="P81">INDEX('Jornada Prevista'!$K:$K,MATCH(1,('Jornada Prevista'!$B:$B=FOcorrencias[[#This Row],[Matricula]])*('Jornada Prevista'!$P:$P=FOcorrencias[[#This Row],[Mês/Ano]]),0))</f>
        <v>Turno B</v>
      </c>
      <c r="Q81" s="97" t="str" cm="1">
        <f t="array" ref="Q81">INDEX('Jornada Prevista'!$L:$L,MATCH(1,('Jornada Prevista'!$B:$B=FOcorrencias[[#This Row],[Matricula]])*('Jornada Prevista'!$P:$P=FOcorrencias[[#This Row],[Mês/Ano]]),0))</f>
        <v>6x1</v>
      </c>
      <c r="R81" s="97" t="str" cm="1">
        <f t="array" ref="R81">INDEX('Jornada Prevista'!$M:$M,MATCH(1,('Jornada Prevista'!$B:$B=FOcorrencias[[#This Row],[Matricula]])*('Jornada Prevista'!$P:$P=FOcorrencias[[#This Row],[Mês/Ano]]),0))</f>
        <v>PJ</v>
      </c>
      <c r="S81" s="97">
        <f>SUMIFS('Jornada Prevista'!$G:$G,'Jornada Prevista'!$B:$B,FOcorrencias[[#This Row],[Matricula]],'Jornada Prevista'!$P:$P,FOcorrencias[[#This Row],[Mês/Ano]])</f>
        <v>184.80000000000015</v>
      </c>
      <c r="T81" s="105">
        <f>SUMIFS('Jornada Prevista'!$N:$N,'Jornada Prevista'!$B:$B,FOcorrencias[[#This Row],[Matricula]],'Jornada Prevista'!$P:$P,FOcorrencias[[#This Row],[Mês/Ano]])</f>
        <v>5828.16</v>
      </c>
      <c r="U81" s="101">
        <f>SUMIFS('Jornada Prevista'!$O:$O,'Jornada Prevista'!$B:$B,FOcorrencias[[#This Row],[Matricula]],'Jornada Prevista'!$P:$P,FOcorrencias[[#This Row],[Mês/Ano]])</f>
        <v>31.537662337662312</v>
      </c>
      <c r="V81" s="94" t="str">
        <f>IF(FOcorrencias[[#This Row],[Data da Ocorrência]]="","",TEXT(FOcorrencias[[#This Row],[Data da Ocorrência]],"mm/aaaa"))</f>
        <v>05/2025</v>
      </c>
    </row>
    <row r="82" spans="2:22" ht="14.4" x14ac:dyDescent="0.25">
      <c r="B82" s="61">
        <v>79</v>
      </c>
      <c r="C82" s="59" t="s">
        <v>219</v>
      </c>
      <c r="D82" s="63" t="str">
        <f>IF(FOcorrencias[[#This Row],[Data da Ocorrência]]="","",TEXT(FOcorrencias[[#This Row],[Data da Ocorrência]],"dddd"))</f>
        <v>sexta-feira</v>
      </c>
      <c r="E82" s="6">
        <v>9</v>
      </c>
      <c r="F82" s="45" t="str">
        <f>IF(FOcorrencias[[#This Row],[Matricula]]="","",VLOOKUP(FOcorrencias[[#This Row],[Matricula]],Cadastros!$P:$Q,2,0))</f>
        <v>Funcionario 9</v>
      </c>
      <c r="G82" s="49" t="s">
        <v>90</v>
      </c>
      <c r="H82" s="18" t="s">
        <v>378</v>
      </c>
      <c r="I82" s="73"/>
      <c r="J82" s="74" t="s">
        <v>95</v>
      </c>
      <c r="K82" s="85" t="s">
        <v>370</v>
      </c>
      <c r="L82" s="89" t="s">
        <v>395</v>
      </c>
      <c r="M82" s="101" t="str" cm="1">
        <f t="array" ref="M82">INDEX('Jornada Prevista'!$H:$H,MATCH(1,('Jornada Prevista'!$B:$B=FOcorrencias[[#This Row],[Matricula]])*('Jornada Prevista'!$P:$P=FOcorrencias[[#This Row],[Mês/Ano]]),0))</f>
        <v>Empresa X</v>
      </c>
      <c r="N82" s="101" t="str" cm="1">
        <f t="array" ref="N82">INDEX('Jornada Prevista'!$I:$I,MATCH(1,('Jornada Prevista'!$B:$B=FOcorrencias[[#This Row],[Matricula]])*('Jornada Prevista'!$P:$P=FOcorrencias[[#This Row],[Mês/Ano]]),0))</f>
        <v>Operações</v>
      </c>
      <c r="O82" s="97" t="str" cm="1">
        <f t="array" ref="O82">INDEX('Jornada Prevista'!$J:$J,MATCH(1,('Jornada Prevista'!$B:$B=FOcorrencias[[#This Row],[Matricula]])*('Jornada Prevista'!$P:$P=FOcorrencias[[#This Row],[Mês/Ano]]),0))</f>
        <v>Administrador</v>
      </c>
      <c r="P82" s="97" t="str" cm="1">
        <f t="array" ref="P82">INDEX('Jornada Prevista'!$K:$K,MATCH(1,('Jornada Prevista'!$B:$B=FOcorrencias[[#This Row],[Matricula]])*('Jornada Prevista'!$P:$P=FOcorrencias[[#This Row],[Mês/Ano]]),0))</f>
        <v>Turno Folguista</v>
      </c>
      <c r="Q82" s="97" t="str" cm="1">
        <f t="array" ref="Q82">INDEX('Jornada Prevista'!$L:$L,MATCH(1,('Jornada Prevista'!$B:$B=FOcorrencias[[#This Row],[Matricula]])*('Jornada Prevista'!$P:$P=FOcorrencias[[#This Row],[Mês/Ano]]),0))</f>
        <v>12x36</v>
      </c>
      <c r="R82" s="97" t="str" cm="1">
        <f t="array" ref="R82">INDEX('Jornada Prevista'!$M:$M,MATCH(1,('Jornada Prevista'!$B:$B=FOcorrencias[[#This Row],[Matricula]])*('Jornada Prevista'!$P:$P=FOcorrencias[[#This Row],[Mês/Ano]]),0))</f>
        <v>Estágio</v>
      </c>
      <c r="S82" s="97">
        <f>SUMIFS('Jornada Prevista'!$G:$G,'Jornada Prevista'!$B:$B,FOcorrencias[[#This Row],[Matricula]],'Jornada Prevista'!$P:$P,FOcorrencias[[#This Row],[Mês/Ano]])</f>
        <v>184.80000000000015</v>
      </c>
      <c r="T82" s="105">
        <f>SUMIFS('Jornada Prevista'!$N:$N,'Jornada Prevista'!$B:$B,FOcorrencias[[#This Row],[Matricula]],'Jornada Prevista'!$P:$P,FOcorrencias[[#This Row],[Mês/Ano]])</f>
        <v>9814.35</v>
      </c>
      <c r="U82" s="101">
        <f>SUMIFS('Jornada Prevista'!$O:$O,'Jornada Prevista'!$B:$B,FOcorrencias[[#This Row],[Matricula]],'Jornada Prevista'!$P:$P,FOcorrencias[[#This Row],[Mês/Ano]])</f>
        <v>53.107954545454504</v>
      </c>
      <c r="V82" s="94" t="str">
        <f>IF(FOcorrencias[[#This Row],[Data da Ocorrência]]="","",TEXT(FOcorrencias[[#This Row],[Data da Ocorrência]],"mm/aaaa"))</f>
        <v>09/2025</v>
      </c>
    </row>
    <row r="83" spans="2:22" ht="14.4" x14ac:dyDescent="0.25">
      <c r="B83" s="61">
        <v>80</v>
      </c>
      <c r="C83" s="59" t="s">
        <v>220</v>
      </c>
      <c r="D83" s="63" t="str">
        <f>IF(FOcorrencias[[#This Row],[Data da Ocorrência]]="","",TEXT(FOcorrencias[[#This Row],[Data da Ocorrência]],"dddd"))</f>
        <v>quarta-feira</v>
      </c>
      <c r="E83" s="6">
        <v>9</v>
      </c>
      <c r="F83" s="45" t="str">
        <f>IF(FOcorrencias[[#This Row],[Matricula]]="","",VLOOKUP(FOcorrencias[[#This Row],[Matricula]],Cadastros!$P:$Q,2,0))</f>
        <v>Funcionario 9</v>
      </c>
      <c r="G83" s="49" t="s">
        <v>88</v>
      </c>
      <c r="H83" s="18" t="s">
        <v>366</v>
      </c>
      <c r="I83" s="73" t="s">
        <v>401</v>
      </c>
      <c r="J83" s="74" t="s">
        <v>95</v>
      </c>
      <c r="K83" s="85" t="s">
        <v>390</v>
      </c>
      <c r="L83" s="89" t="s">
        <v>392</v>
      </c>
      <c r="M83" s="101" t="str" cm="1">
        <f t="array" ref="M83">INDEX('Jornada Prevista'!$H:$H,MATCH(1,('Jornada Prevista'!$B:$B=FOcorrencias[[#This Row],[Matricula]])*('Jornada Prevista'!$P:$P=FOcorrencias[[#This Row],[Mês/Ano]]),0))</f>
        <v>Empresa Y</v>
      </c>
      <c r="N83" s="101" t="str" cm="1">
        <f t="array" ref="N83">INDEX('Jornada Prevista'!$I:$I,MATCH(1,('Jornada Prevista'!$B:$B=FOcorrencias[[#This Row],[Matricula]])*('Jornada Prevista'!$P:$P=FOcorrencias[[#This Row],[Mês/Ano]]),0))</f>
        <v>Produção</v>
      </c>
      <c r="O83" s="97" t="str" cm="1">
        <f t="array" ref="O83">INDEX('Jornada Prevista'!$J:$J,MATCH(1,('Jornada Prevista'!$B:$B=FOcorrencias[[#This Row],[Matricula]])*('Jornada Prevista'!$P:$P=FOcorrencias[[#This Row],[Mês/Ano]]),0))</f>
        <v>Estagiário</v>
      </c>
      <c r="P83" s="97" t="str" cm="1">
        <f t="array" ref="P83">INDEX('Jornada Prevista'!$K:$K,MATCH(1,('Jornada Prevista'!$B:$B=FOcorrencias[[#This Row],[Matricula]])*('Jornada Prevista'!$P:$P=FOcorrencias[[#This Row],[Mês/Ano]]),0))</f>
        <v>Turno B</v>
      </c>
      <c r="Q83" s="97" t="str" cm="1">
        <f t="array" ref="Q83">INDEX('Jornada Prevista'!$L:$L,MATCH(1,('Jornada Prevista'!$B:$B=FOcorrencias[[#This Row],[Matricula]])*('Jornada Prevista'!$P:$P=FOcorrencias[[#This Row],[Mês/Ano]]),0))</f>
        <v>6x1</v>
      </c>
      <c r="R83" s="97" t="str" cm="1">
        <f t="array" ref="R83">INDEX('Jornada Prevista'!$M:$M,MATCH(1,('Jornada Prevista'!$B:$B=FOcorrencias[[#This Row],[Matricula]])*('Jornada Prevista'!$P:$P=FOcorrencias[[#This Row],[Mês/Ano]]),0))</f>
        <v>PJ</v>
      </c>
      <c r="S83" s="97">
        <f>SUMIFS('Jornada Prevista'!$G:$G,'Jornada Prevista'!$B:$B,FOcorrencias[[#This Row],[Matricula]],'Jornada Prevista'!$P:$P,FOcorrencias[[#This Row],[Mês/Ano]])</f>
        <v>184.80000000000015</v>
      </c>
      <c r="T83" s="105">
        <f>SUMIFS('Jornada Prevista'!$N:$N,'Jornada Prevista'!$B:$B,FOcorrencias[[#This Row],[Matricula]],'Jornada Prevista'!$P:$P,FOcorrencias[[#This Row],[Mês/Ano]])</f>
        <v>7447.54</v>
      </c>
      <c r="U83" s="101">
        <f>SUMIFS('Jornada Prevista'!$O:$O,'Jornada Prevista'!$B:$B,FOcorrencias[[#This Row],[Matricula]],'Jornada Prevista'!$P:$P,FOcorrencias[[#This Row],[Mês/Ano]])</f>
        <v>40.300541125541095</v>
      </c>
      <c r="V83" s="94" t="str">
        <f>IF(FOcorrencias[[#This Row],[Data da Ocorrência]]="","",TEXT(FOcorrencias[[#This Row],[Data da Ocorrência]],"mm/aaaa"))</f>
        <v>04/2025</v>
      </c>
    </row>
    <row r="84" spans="2:22" ht="14.4" x14ac:dyDescent="0.25">
      <c r="B84" s="61">
        <v>81</v>
      </c>
      <c r="C84" s="59" t="s">
        <v>221</v>
      </c>
      <c r="D84" s="63" t="str">
        <f>IF(FOcorrencias[[#This Row],[Data da Ocorrência]]="","",TEXT(FOcorrencias[[#This Row],[Data da Ocorrência]],"dddd"))</f>
        <v>terça-feira</v>
      </c>
      <c r="E84" s="6">
        <v>10</v>
      </c>
      <c r="F84" s="45" t="str">
        <f>IF(FOcorrencias[[#This Row],[Matricula]]="","",VLOOKUP(FOcorrencias[[#This Row],[Matricula]],Cadastros!$P:$Q,2,0))</f>
        <v>Funcionario 10</v>
      </c>
      <c r="G84" s="49" t="s">
        <v>88</v>
      </c>
      <c r="H84" s="18" t="s">
        <v>391</v>
      </c>
      <c r="I84" s="73"/>
      <c r="J84" s="74" t="s">
        <v>95</v>
      </c>
      <c r="K84" s="85" t="s">
        <v>377</v>
      </c>
      <c r="L84" s="89"/>
      <c r="M84" s="101" t="str" cm="1">
        <f t="array" ref="M84">INDEX('Jornada Prevista'!$H:$H,MATCH(1,('Jornada Prevista'!$B:$B=FOcorrencias[[#This Row],[Matricula]])*('Jornada Prevista'!$P:$P=FOcorrencias[[#This Row],[Mês/Ano]]),0))</f>
        <v>Empresa X</v>
      </c>
      <c r="N84" s="101" t="str" cm="1">
        <f t="array" ref="N84">INDEX('Jornada Prevista'!$I:$I,MATCH(1,('Jornada Prevista'!$B:$B=FOcorrencias[[#This Row],[Matricula]])*('Jornada Prevista'!$P:$P=FOcorrencias[[#This Row],[Mês/Ano]]),0))</f>
        <v>Administração</v>
      </c>
      <c r="O84" s="97" t="str" cm="1">
        <f t="array" ref="O84">INDEX('Jornada Prevista'!$J:$J,MATCH(1,('Jornada Prevista'!$B:$B=FOcorrencias[[#This Row],[Matricula]])*('Jornada Prevista'!$P:$P=FOcorrencias[[#This Row],[Mês/Ano]]),0))</f>
        <v>Supervisor</v>
      </c>
      <c r="P84" s="97" t="str" cm="1">
        <f t="array" ref="P84">INDEX('Jornada Prevista'!$K:$K,MATCH(1,('Jornada Prevista'!$B:$B=FOcorrencias[[#This Row],[Matricula]])*('Jornada Prevista'!$P:$P=FOcorrencias[[#This Row],[Mês/Ano]]),0))</f>
        <v>Turno Folguista</v>
      </c>
      <c r="Q84" s="97" t="str" cm="1">
        <f t="array" ref="Q84">INDEX('Jornada Prevista'!$L:$L,MATCH(1,('Jornada Prevista'!$B:$B=FOcorrencias[[#This Row],[Matricula]])*('Jornada Prevista'!$P:$P=FOcorrencias[[#This Row],[Mês/Ano]]),0))</f>
        <v>5x1</v>
      </c>
      <c r="R84" s="97" t="str" cm="1">
        <f t="array" ref="R84">INDEX('Jornada Prevista'!$M:$M,MATCH(1,('Jornada Prevista'!$B:$B=FOcorrencias[[#This Row],[Matricula]])*('Jornada Prevista'!$P:$P=FOcorrencias[[#This Row],[Mês/Ano]]),0))</f>
        <v>Estágio</v>
      </c>
      <c r="S84" s="97">
        <f>SUMIFS('Jornada Prevista'!$G:$G,'Jornada Prevista'!$B:$B,FOcorrencias[[#This Row],[Matricula]],'Jornada Prevista'!$P:$P,FOcorrencias[[#This Row],[Mês/Ano]])</f>
        <v>184.80000000000015</v>
      </c>
      <c r="T84" s="105">
        <f>SUMIFS('Jornada Prevista'!$N:$N,'Jornada Prevista'!$B:$B,FOcorrencias[[#This Row],[Matricula]],'Jornada Prevista'!$P:$P,FOcorrencias[[#This Row],[Mês/Ano]])</f>
        <v>8819.9699999999993</v>
      </c>
      <c r="U84" s="101">
        <f>SUMIFS('Jornada Prevista'!$O:$O,'Jornada Prevista'!$B:$B,FOcorrencias[[#This Row],[Matricula]],'Jornada Prevista'!$P:$P,FOcorrencias[[#This Row],[Mês/Ano]])</f>
        <v>47.727110389610345</v>
      </c>
      <c r="V84" s="94" t="str">
        <f>IF(FOcorrencias[[#This Row],[Data da Ocorrência]]="","",TEXT(FOcorrencias[[#This Row],[Data da Ocorrência]],"mm/aaaa"))</f>
        <v>01/2025</v>
      </c>
    </row>
    <row r="85" spans="2:22" ht="14.4" x14ac:dyDescent="0.25">
      <c r="B85" s="61">
        <v>82</v>
      </c>
      <c r="C85" s="59" t="s">
        <v>222</v>
      </c>
      <c r="D85" s="63" t="str">
        <f>IF(FOcorrencias[[#This Row],[Data da Ocorrência]]="","",TEXT(FOcorrencias[[#This Row],[Data da Ocorrência]],"dddd"))</f>
        <v>domingo</v>
      </c>
      <c r="E85" s="6">
        <v>10</v>
      </c>
      <c r="F85" s="45" t="str">
        <f>IF(FOcorrencias[[#This Row],[Matricula]]="","",VLOOKUP(FOcorrencias[[#This Row],[Matricula]],Cadastros!$P:$Q,2,0))</f>
        <v>Funcionario 10</v>
      </c>
      <c r="G85" s="49" t="s">
        <v>89</v>
      </c>
      <c r="H85" s="18" t="s">
        <v>384</v>
      </c>
      <c r="I85" s="73"/>
      <c r="J85" s="74" t="s">
        <v>371</v>
      </c>
      <c r="K85" s="85" t="s">
        <v>368</v>
      </c>
      <c r="L85" s="89"/>
      <c r="M85" s="101" t="str" cm="1">
        <f t="array" ref="M85">INDEX('Jornada Prevista'!$H:$H,MATCH(1,('Jornada Prevista'!$B:$B=FOcorrencias[[#This Row],[Matricula]])*('Jornada Prevista'!$P:$P=FOcorrencias[[#This Row],[Mês/Ano]]),0))</f>
        <v>Empresa X</v>
      </c>
      <c r="N85" s="101" t="str" cm="1">
        <f t="array" ref="N85">INDEX('Jornada Prevista'!$I:$I,MATCH(1,('Jornada Prevista'!$B:$B=FOcorrencias[[#This Row],[Matricula]])*('Jornada Prevista'!$P:$P=FOcorrencias[[#This Row],[Mês/Ano]]),0))</f>
        <v>Operações</v>
      </c>
      <c r="O85" s="97" t="str" cm="1">
        <f t="array" ref="O85">INDEX('Jornada Prevista'!$J:$J,MATCH(1,('Jornada Prevista'!$B:$B=FOcorrencias[[#This Row],[Matricula]])*('Jornada Prevista'!$P:$P=FOcorrencias[[#This Row],[Mês/Ano]]),0))</f>
        <v>Técnico</v>
      </c>
      <c r="P85" s="97" t="str" cm="1">
        <f t="array" ref="P85">INDEX('Jornada Prevista'!$K:$K,MATCH(1,('Jornada Prevista'!$B:$B=FOcorrencias[[#This Row],[Matricula]])*('Jornada Prevista'!$P:$P=FOcorrencias[[#This Row],[Mês/Ano]]),0))</f>
        <v>Turno C</v>
      </c>
      <c r="Q85" s="97" t="str" cm="1">
        <f t="array" ref="Q85">INDEX('Jornada Prevista'!$L:$L,MATCH(1,('Jornada Prevista'!$B:$B=FOcorrencias[[#This Row],[Matricula]])*('Jornada Prevista'!$P:$P=FOcorrencias[[#This Row],[Mês/Ano]]),0))</f>
        <v>5x1</v>
      </c>
      <c r="R85" s="97" t="str" cm="1">
        <f t="array" ref="R85">INDEX('Jornada Prevista'!$M:$M,MATCH(1,('Jornada Prevista'!$B:$B=FOcorrencias[[#This Row],[Matricula]])*('Jornada Prevista'!$P:$P=FOcorrencias[[#This Row],[Mês/Ano]]),0))</f>
        <v>PJ</v>
      </c>
      <c r="S85" s="97">
        <f>SUMIFS('Jornada Prevista'!$G:$G,'Jornada Prevista'!$B:$B,FOcorrencias[[#This Row],[Matricula]],'Jornada Prevista'!$P:$P,FOcorrencias[[#This Row],[Mês/Ano]])</f>
        <v>184.80000000000015</v>
      </c>
      <c r="T85" s="105">
        <f>SUMIFS('Jornada Prevista'!$N:$N,'Jornada Prevista'!$B:$B,FOcorrencias[[#This Row],[Matricula]],'Jornada Prevista'!$P:$P,FOcorrencias[[#This Row],[Mês/Ano]])</f>
        <v>5986.87</v>
      </c>
      <c r="U85" s="101">
        <f>SUMIFS('Jornada Prevista'!$O:$O,'Jornada Prevista'!$B:$B,FOcorrencias[[#This Row],[Matricula]],'Jornada Prevista'!$P:$P,FOcorrencias[[#This Row],[Mês/Ano]])</f>
        <v>32.396482683982654</v>
      </c>
      <c r="V85" s="94" t="str">
        <f>IF(FOcorrencias[[#This Row],[Data da Ocorrência]]="","",TEXT(FOcorrencias[[#This Row],[Data da Ocorrência]],"mm/aaaa"))</f>
        <v>10/2025</v>
      </c>
    </row>
    <row r="86" spans="2:22" ht="14.4" x14ac:dyDescent="0.25">
      <c r="B86" s="61">
        <v>83</v>
      </c>
      <c r="C86" s="59" t="s">
        <v>223</v>
      </c>
      <c r="D86" s="63" t="str">
        <f>IF(FOcorrencias[[#This Row],[Data da Ocorrência]]="","",TEXT(FOcorrencias[[#This Row],[Data da Ocorrência]],"dddd"))</f>
        <v>segunda-feira</v>
      </c>
      <c r="E86" s="6">
        <v>10</v>
      </c>
      <c r="F86" s="45" t="str">
        <f>IF(FOcorrencias[[#This Row],[Matricula]]="","",VLOOKUP(FOcorrencias[[#This Row],[Matricula]],Cadastros!$P:$Q,2,0))</f>
        <v>Funcionario 10</v>
      </c>
      <c r="G86" s="49" t="s">
        <v>88</v>
      </c>
      <c r="H86" s="18" t="s">
        <v>386</v>
      </c>
      <c r="I86" s="73"/>
      <c r="J86" s="74" t="s">
        <v>371</v>
      </c>
      <c r="K86" s="85" t="s">
        <v>385</v>
      </c>
      <c r="L86" s="89"/>
      <c r="M86" s="101" t="str" cm="1">
        <f t="array" ref="M86">INDEX('Jornada Prevista'!$H:$H,MATCH(1,('Jornada Prevista'!$B:$B=FOcorrencias[[#This Row],[Matricula]])*('Jornada Prevista'!$P:$P=FOcorrencias[[#This Row],[Mês/Ano]]),0))</f>
        <v>Empresa X</v>
      </c>
      <c r="N86" s="101" t="str" cm="1">
        <f t="array" ref="N86">INDEX('Jornada Prevista'!$I:$I,MATCH(1,('Jornada Prevista'!$B:$B=FOcorrencias[[#This Row],[Matricula]])*('Jornada Prevista'!$P:$P=FOcorrencias[[#This Row],[Mês/Ano]]),0))</f>
        <v>TI</v>
      </c>
      <c r="O86" s="97" t="str" cm="1">
        <f t="array" ref="O86">INDEX('Jornada Prevista'!$J:$J,MATCH(1,('Jornada Prevista'!$B:$B=FOcorrencias[[#This Row],[Matricula]])*('Jornada Prevista'!$P:$P=FOcorrencias[[#This Row],[Mês/Ano]]),0))</f>
        <v>Gerente</v>
      </c>
      <c r="P86" s="97" t="str" cm="1">
        <f t="array" ref="P86">INDEX('Jornada Prevista'!$K:$K,MATCH(1,('Jornada Prevista'!$B:$B=FOcorrencias[[#This Row],[Matricula]])*('Jornada Prevista'!$P:$P=FOcorrencias[[#This Row],[Mês/Ano]]),0))</f>
        <v>Turno A</v>
      </c>
      <c r="Q86" s="97" t="str" cm="1">
        <f t="array" ref="Q86">INDEX('Jornada Prevista'!$L:$L,MATCH(1,('Jornada Prevista'!$B:$B=FOcorrencias[[#This Row],[Matricula]])*('Jornada Prevista'!$P:$P=FOcorrencias[[#This Row],[Mês/Ano]]),0))</f>
        <v>6x1</v>
      </c>
      <c r="R86" s="97" t="str" cm="1">
        <f t="array" ref="R86">INDEX('Jornada Prevista'!$M:$M,MATCH(1,('Jornada Prevista'!$B:$B=FOcorrencias[[#This Row],[Matricula]])*('Jornada Prevista'!$P:$P=FOcorrencias[[#This Row],[Mês/Ano]]),0))</f>
        <v>CLT</v>
      </c>
      <c r="S86" s="97">
        <f>SUMIFS('Jornada Prevista'!$G:$G,'Jornada Prevista'!$B:$B,FOcorrencias[[#This Row],[Matricula]],'Jornada Prevista'!$P:$P,FOcorrencias[[#This Row],[Mês/Ano]])</f>
        <v>184.80000000000015</v>
      </c>
      <c r="T86" s="105">
        <f>SUMIFS('Jornada Prevista'!$N:$N,'Jornada Prevista'!$B:$B,FOcorrencias[[#This Row],[Matricula]],'Jornada Prevista'!$P:$P,FOcorrencias[[#This Row],[Mês/Ano]])</f>
        <v>4772.6099999999997</v>
      </c>
      <c r="U86" s="101">
        <f>SUMIFS('Jornada Prevista'!$O:$O,'Jornada Prevista'!$B:$B,FOcorrencias[[#This Row],[Matricula]],'Jornada Prevista'!$P:$P,FOcorrencias[[#This Row],[Mês/Ano]])</f>
        <v>25.825811688311664</v>
      </c>
      <c r="V86" s="94" t="str">
        <f>IF(FOcorrencias[[#This Row],[Data da Ocorrência]]="","",TEXT(FOcorrencias[[#This Row],[Data da Ocorrência]],"mm/aaaa"))</f>
        <v>09/2025</v>
      </c>
    </row>
    <row r="87" spans="2:22" ht="14.4" x14ac:dyDescent="0.25">
      <c r="B87" s="61">
        <v>84</v>
      </c>
      <c r="C87" s="59" t="s">
        <v>158</v>
      </c>
      <c r="D87" s="63" t="str">
        <f>IF(FOcorrencias[[#This Row],[Data da Ocorrência]]="","",TEXT(FOcorrencias[[#This Row],[Data da Ocorrência]],"dddd"))</f>
        <v>sábado</v>
      </c>
      <c r="E87" s="6">
        <v>10</v>
      </c>
      <c r="F87" s="45" t="str">
        <f>IF(FOcorrencias[[#This Row],[Matricula]]="","",VLOOKUP(FOcorrencias[[#This Row],[Matricula]],Cadastros!$P:$Q,2,0))</f>
        <v>Funcionario 10</v>
      </c>
      <c r="G87" s="49" t="s">
        <v>89</v>
      </c>
      <c r="H87" s="18" t="s">
        <v>373</v>
      </c>
      <c r="I87" s="73" t="s">
        <v>387</v>
      </c>
      <c r="J87" s="74" t="s">
        <v>95</v>
      </c>
      <c r="K87" s="85" t="s">
        <v>382</v>
      </c>
      <c r="L87" s="89" t="s">
        <v>395</v>
      </c>
      <c r="M87" s="101" t="str" cm="1">
        <f t="array" ref="M87">INDEX('Jornada Prevista'!$H:$H,MATCH(1,('Jornada Prevista'!$B:$B=FOcorrencias[[#This Row],[Matricula]])*('Jornada Prevista'!$P:$P=FOcorrencias[[#This Row],[Mês/Ano]]),0))</f>
        <v>Empresa X</v>
      </c>
      <c r="N87" s="101" t="str" cm="1">
        <f t="array" ref="N87">INDEX('Jornada Prevista'!$I:$I,MATCH(1,('Jornada Prevista'!$B:$B=FOcorrencias[[#This Row],[Matricula]])*('Jornada Prevista'!$P:$P=FOcorrencias[[#This Row],[Mês/Ano]]),0))</f>
        <v>Operações</v>
      </c>
      <c r="O87" s="97" t="str" cm="1">
        <f t="array" ref="O87">INDEX('Jornada Prevista'!$J:$J,MATCH(1,('Jornada Prevista'!$B:$B=FOcorrencias[[#This Row],[Matricula]])*('Jornada Prevista'!$P:$P=FOcorrencias[[#This Row],[Mês/Ano]]),0))</f>
        <v>Técnico</v>
      </c>
      <c r="P87" s="97" t="str" cm="1">
        <f t="array" ref="P87">INDEX('Jornada Prevista'!$K:$K,MATCH(1,('Jornada Prevista'!$B:$B=FOcorrencias[[#This Row],[Matricula]])*('Jornada Prevista'!$P:$P=FOcorrencias[[#This Row],[Mês/Ano]]),0))</f>
        <v>Turno C</v>
      </c>
      <c r="Q87" s="97" t="str" cm="1">
        <f t="array" ref="Q87">INDEX('Jornada Prevista'!$L:$L,MATCH(1,('Jornada Prevista'!$B:$B=FOcorrencias[[#This Row],[Matricula]])*('Jornada Prevista'!$P:$P=FOcorrencias[[#This Row],[Mês/Ano]]),0))</f>
        <v>5x1</v>
      </c>
      <c r="R87" s="97" t="str" cm="1">
        <f t="array" ref="R87">INDEX('Jornada Prevista'!$M:$M,MATCH(1,('Jornada Prevista'!$B:$B=FOcorrencias[[#This Row],[Matricula]])*('Jornada Prevista'!$P:$P=FOcorrencias[[#This Row],[Mês/Ano]]),0))</f>
        <v>PJ</v>
      </c>
      <c r="S87" s="97">
        <f>SUMIFS('Jornada Prevista'!$G:$G,'Jornada Prevista'!$B:$B,FOcorrencias[[#This Row],[Matricula]],'Jornada Prevista'!$P:$P,FOcorrencias[[#This Row],[Mês/Ano]])</f>
        <v>184.80000000000015</v>
      </c>
      <c r="T87" s="105">
        <f>SUMIFS('Jornada Prevista'!$N:$N,'Jornada Prevista'!$B:$B,FOcorrencias[[#This Row],[Matricula]],'Jornada Prevista'!$P:$P,FOcorrencias[[#This Row],[Mês/Ano]])</f>
        <v>5986.87</v>
      </c>
      <c r="U87" s="101">
        <f>SUMIFS('Jornada Prevista'!$O:$O,'Jornada Prevista'!$B:$B,FOcorrencias[[#This Row],[Matricula]],'Jornada Prevista'!$P:$P,FOcorrencias[[#This Row],[Mês/Ano]])</f>
        <v>32.396482683982654</v>
      </c>
      <c r="V87" s="94" t="str">
        <f>IF(FOcorrencias[[#This Row],[Data da Ocorrência]]="","",TEXT(FOcorrencias[[#This Row],[Data da Ocorrência]],"mm/aaaa"))</f>
        <v>10/2025</v>
      </c>
    </row>
    <row r="88" spans="2:22" ht="14.4" x14ac:dyDescent="0.25">
      <c r="B88" s="61">
        <v>85</v>
      </c>
      <c r="C88" s="59" t="s">
        <v>224</v>
      </c>
      <c r="D88" s="63" t="str">
        <f>IF(FOcorrencias[[#This Row],[Data da Ocorrência]]="","",TEXT(FOcorrencias[[#This Row],[Data da Ocorrência]],"dddd"))</f>
        <v>quinta-feira</v>
      </c>
      <c r="E88" s="6">
        <v>10</v>
      </c>
      <c r="F88" s="45" t="str">
        <f>IF(FOcorrencias[[#This Row],[Matricula]]="","",VLOOKUP(FOcorrencias[[#This Row],[Matricula]],Cadastros!$P:$Q,2,0))</f>
        <v>Funcionario 10</v>
      </c>
      <c r="G88" s="49" t="s">
        <v>89</v>
      </c>
      <c r="H88" s="18" t="s">
        <v>381</v>
      </c>
      <c r="I88" s="73"/>
      <c r="J88" s="74" t="s">
        <v>371</v>
      </c>
      <c r="K88" s="85" t="s">
        <v>398</v>
      </c>
      <c r="L88" s="89"/>
      <c r="M88" s="101" t="str" cm="1">
        <f t="array" ref="M88">INDEX('Jornada Prevista'!$H:$H,MATCH(1,('Jornada Prevista'!$B:$B=FOcorrencias[[#This Row],[Matricula]])*('Jornada Prevista'!$P:$P=FOcorrencias[[#This Row],[Mês/Ano]]),0))</f>
        <v>Empresa Z</v>
      </c>
      <c r="N88" s="101" t="str" cm="1">
        <f t="array" ref="N88">INDEX('Jornada Prevista'!$I:$I,MATCH(1,('Jornada Prevista'!$B:$B=FOcorrencias[[#This Row],[Matricula]])*('Jornada Prevista'!$P:$P=FOcorrencias[[#This Row],[Mês/Ano]]),0))</f>
        <v>Logística</v>
      </c>
      <c r="O88" s="97" t="str" cm="1">
        <f t="array" ref="O88">INDEX('Jornada Prevista'!$J:$J,MATCH(1,('Jornada Prevista'!$B:$B=FOcorrencias[[#This Row],[Matricula]])*('Jornada Prevista'!$P:$P=FOcorrencias[[#This Row],[Mês/Ano]]),0))</f>
        <v>Coordenador</v>
      </c>
      <c r="P88" s="97" t="str" cm="1">
        <f t="array" ref="P88">INDEX('Jornada Prevista'!$K:$K,MATCH(1,('Jornada Prevista'!$B:$B=FOcorrencias[[#This Row],[Matricula]])*('Jornada Prevista'!$P:$P=FOcorrencias[[#This Row],[Mês/Ano]]),0))</f>
        <v>Turno B</v>
      </c>
      <c r="Q88" s="97" t="str" cm="1">
        <f t="array" ref="Q88">INDEX('Jornada Prevista'!$L:$L,MATCH(1,('Jornada Prevista'!$B:$B=FOcorrencias[[#This Row],[Matricula]])*('Jornada Prevista'!$P:$P=FOcorrencias[[#This Row],[Mês/Ano]]),0))</f>
        <v>6x1</v>
      </c>
      <c r="R88" s="97" t="str" cm="1">
        <f t="array" ref="R88">INDEX('Jornada Prevista'!$M:$M,MATCH(1,('Jornada Prevista'!$B:$B=FOcorrencias[[#This Row],[Matricula]])*('Jornada Prevista'!$P:$P=FOcorrencias[[#This Row],[Mês/Ano]]),0))</f>
        <v>Estágio</v>
      </c>
      <c r="S88" s="97">
        <f>SUMIFS('Jornada Prevista'!$G:$G,'Jornada Prevista'!$B:$B,FOcorrencias[[#This Row],[Matricula]],'Jornada Prevista'!$P:$P,FOcorrencias[[#This Row],[Mês/Ano]])</f>
        <v>184.80000000000015</v>
      </c>
      <c r="T88" s="105">
        <f>SUMIFS('Jornada Prevista'!$N:$N,'Jornada Prevista'!$B:$B,FOcorrencias[[#This Row],[Matricula]],'Jornada Prevista'!$P:$P,FOcorrencias[[#This Row],[Mês/Ano]])</f>
        <v>9528.84</v>
      </c>
      <c r="U88" s="101">
        <f>SUMIFS('Jornada Prevista'!$O:$O,'Jornada Prevista'!$B:$B,FOcorrencias[[#This Row],[Matricula]],'Jornada Prevista'!$P:$P,FOcorrencias[[#This Row],[Mês/Ano]])</f>
        <v>51.562987012986973</v>
      </c>
      <c r="V88" s="94" t="str">
        <f>IF(FOcorrencias[[#This Row],[Data da Ocorrência]]="","",TEXT(FOcorrencias[[#This Row],[Data da Ocorrência]],"mm/aaaa"))</f>
        <v>02/2025</v>
      </c>
    </row>
    <row r="89" spans="2:22" ht="14.4" x14ac:dyDescent="0.25">
      <c r="B89" s="61">
        <v>86</v>
      </c>
      <c r="C89" s="59" t="s">
        <v>225</v>
      </c>
      <c r="D89" s="63" t="str">
        <f>IF(FOcorrencias[[#This Row],[Data da Ocorrência]]="","",TEXT(FOcorrencias[[#This Row],[Data da Ocorrência]],"dddd"))</f>
        <v>quinta-feira</v>
      </c>
      <c r="E89" s="6">
        <v>10</v>
      </c>
      <c r="F89" s="45" t="str">
        <f>IF(FOcorrencias[[#This Row],[Matricula]]="","",VLOOKUP(FOcorrencias[[#This Row],[Matricula]],Cadastros!$P:$Q,2,0))</f>
        <v>Funcionario 10</v>
      </c>
      <c r="G89" s="49" t="s">
        <v>88</v>
      </c>
      <c r="H89" s="18" t="s">
        <v>373</v>
      </c>
      <c r="I89" s="73" t="s">
        <v>400</v>
      </c>
      <c r="J89" s="74" t="s">
        <v>95</v>
      </c>
      <c r="K89" s="85" t="s">
        <v>394</v>
      </c>
      <c r="L89" s="89"/>
      <c r="M89" s="101" t="str" cm="1">
        <f t="array" ref="M89">INDEX('Jornada Prevista'!$H:$H,MATCH(1,('Jornada Prevista'!$B:$B=FOcorrencias[[#This Row],[Matricula]])*('Jornada Prevista'!$P:$P=FOcorrencias[[#This Row],[Mês/Ano]]),0))</f>
        <v>Empresa Z</v>
      </c>
      <c r="N89" s="101" t="str" cm="1">
        <f t="array" ref="N89">INDEX('Jornada Prevista'!$I:$I,MATCH(1,('Jornada Prevista'!$B:$B=FOcorrencias[[#This Row],[Matricula]])*('Jornada Prevista'!$P:$P=FOcorrencias[[#This Row],[Mês/Ano]]),0))</f>
        <v>Qualidade</v>
      </c>
      <c r="O89" s="97" t="str" cm="1">
        <f t="array" ref="O89">INDEX('Jornada Prevista'!$J:$J,MATCH(1,('Jornada Prevista'!$B:$B=FOcorrencias[[#This Row],[Matricula]])*('Jornada Prevista'!$P:$P=FOcorrencias[[#This Row],[Mês/Ano]]),0))</f>
        <v>Operador</v>
      </c>
      <c r="P89" s="97" t="str" cm="1">
        <f t="array" ref="P89">INDEX('Jornada Prevista'!$K:$K,MATCH(1,('Jornada Prevista'!$B:$B=FOcorrencias[[#This Row],[Matricula]])*('Jornada Prevista'!$P:$P=FOcorrencias[[#This Row],[Mês/Ano]]),0))</f>
        <v>Turno Folguista</v>
      </c>
      <c r="Q89" s="97" t="str" cm="1">
        <f t="array" ref="Q89">INDEX('Jornada Prevista'!$L:$L,MATCH(1,('Jornada Prevista'!$B:$B=FOcorrencias[[#This Row],[Matricula]])*('Jornada Prevista'!$P:$P=FOcorrencias[[#This Row],[Mês/Ano]]),0))</f>
        <v>12x36</v>
      </c>
      <c r="R89" s="97" t="str" cm="1">
        <f t="array" ref="R89">INDEX('Jornada Prevista'!$M:$M,MATCH(1,('Jornada Prevista'!$B:$B=FOcorrencias[[#This Row],[Matricula]])*('Jornada Prevista'!$P:$P=FOcorrencias[[#This Row],[Mês/Ano]]),0))</f>
        <v>CLT</v>
      </c>
      <c r="S89" s="97">
        <f>SUMIFS('Jornada Prevista'!$G:$G,'Jornada Prevista'!$B:$B,FOcorrencias[[#This Row],[Matricula]],'Jornada Prevista'!$P:$P,FOcorrencias[[#This Row],[Mês/Ano]])</f>
        <v>184.80000000000015</v>
      </c>
      <c r="T89" s="105">
        <f>SUMIFS('Jornada Prevista'!$N:$N,'Jornada Prevista'!$B:$B,FOcorrencias[[#This Row],[Matricula]],'Jornada Prevista'!$P:$P,FOcorrencias[[#This Row],[Mês/Ano]])</f>
        <v>3321.49</v>
      </c>
      <c r="U89" s="101">
        <f>SUMIFS('Jornada Prevista'!$O:$O,'Jornada Prevista'!$B:$B,FOcorrencias[[#This Row],[Matricula]],'Jornada Prevista'!$P:$P,FOcorrencias[[#This Row],[Mês/Ano]])</f>
        <v>17.973430735930719</v>
      </c>
      <c r="V89" s="94" t="str">
        <f>IF(FOcorrencias[[#This Row],[Data da Ocorrência]]="","",TEXT(FOcorrencias[[#This Row],[Data da Ocorrência]],"mm/aaaa"))</f>
        <v>06/2025</v>
      </c>
    </row>
    <row r="90" spans="2:22" ht="14.4" x14ac:dyDescent="0.25">
      <c r="B90" s="61">
        <v>87</v>
      </c>
      <c r="C90" s="59" t="s">
        <v>226</v>
      </c>
      <c r="D90" s="63" t="str">
        <f>IF(FOcorrencias[[#This Row],[Data da Ocorrência]]="","",TEXT(FOcorrencias[[#This Row],[Data da Ocorrência]],"dddd"))</f>
        <v>sexta-feira</v>
      </c>
      <c r="E90" s="6">
        <v>10</v>
      </c>
      <c r="F90" s="45" t="str">
        <f>IF(FOcorrencias[[#This Row],[Matricula]]="","",VLOOKUP(FOcorrencias[[#This Row],[Matricula]],Cadastros!$P:$Q,2,0))</f>
        <v>Funcionario 10</v>
      </c>
      <c r="G90" s="49" t="s">
        <v>87</v>
      </c>
      <c r="H90" s="18" t="s">
        <v>397</v>
      </c>
      <c r="I90" s="73" t="s">
        <v>387</v>
      </c>
      <c r="J90" s="74" t="s">
        <v>95</v>
      </c>
      <c r="K90" s="85" t="s">
        <v>375</v>
      </c>
      <c r="L90" s="89"/>
      <c r="M90" s="101" t="str" cm="1">
        <f t="array" ref="M90">INDEX('Jornada Prevista'!$H:$H,MATCH(1,('Jornada Prevista'!$B:$B=FOcorrencias[[#This Row],[Matricula]])*('Jornada Prevista'!$P:$P=FOcorrencias[[#This Row],[Mês/Ano]]),0))</f>
        <v>Empresa Z</v>
      </c>
      <c r="N90" s="101" t="str" cm="1">
        <f t="array" ref="N90">INDEX('Jornada Prevista'!$I:$I,MATCH(1,('Jornada Prevista'!$B:$B=FOcorrencias[[#This Row],[Matricula]])*('Jornada Prevista'!$P:$P=FOcorrencias[[#This Row],[Mês/Ano]]),0))</f>
        <v>Qualidade</v>
      </c>
      <c r="O90" s="97" t="str" cm="1">
        <f t="array" ref="O90">INDEX('Jornada Prevista'!$J:$J,MATCH(1,('Jornada Prevista'!$B:$B=FOcorrencias[[#This Row],[Matricula]])*('Jornada Prevista'!$P:$P=FOcorrencias[[#This Row],[Mês/Ano]]),0))</f>
        <v>Operador</v>
      </c>
      <c r="P90" s="97" t="str" cm="1">
        <f t="array" ref="P90">INDEX('Jornada Prevista'!$K:$K,MATCH(1,('Jornada Prevista'!$B:$B=FOcorrencias[[#This Row],[Matricula]])*('Jornada Prevista'!$P:$P=FOcorrencias[[#This Row],[Mês/Ano]]),0))</f>
        <v>Turno Folguista</v>
      </c>
      <c r="Q90" s="97" t="str" cm="1">
        <f t="array" ref="Q90">INDEX('Jornada Prevista'!$L:$L,MATCH(1,('Jornada Prevista'!$B:$B=FOcorrencias[[#This Row],[Matricula]])*('Jornada Prevista'!$P:$P=FOcorrencias[[#This Row],[Mês/Ano]]),0))</f>
        <v>12x36</v>
      </c>
      <c r="R90" s="97" t="str" cm="1">
        <f t="array" ref="R90">INDEX('Jornada Prevista'!$M:$M,MATCH(1,('Jornada Prevista'!$B:$B=FOcorrencias[[#This Row],[Matricula]])*('Jornada Prevista'!$P:$P=FOcorrencias[[#This Row],[Mês/Ano]]),0))</f>
        <v>CLT</v>
      </c>
      <c r="S90" s="97">
        <f>SUMIFS('Jornada Prevista'!$G:$G,'Jornada Prevista'!$B:$B,FOcorrencias[[#This Row],[Matricula]],'Jornada Prevista'!$P:$P,FOcorrencias[[#This Row],[Mês/Ano]])</f>
        <v>184.80000000000015</v>
      </c>
      <c r="T90" s="105">
        <f>SUMIFS('Jornada Prevista'!$N:$N,'Jornada Prevista'!$B:$B,FOcorrencias[[#This Row],[Matricula]],'Jornada Prevista'!$P:$P,FOcorrencias[[#This Row],[Mês/Ano]])</f>
        <v>3321.49</v>
      </c>
      <c r="U90" s="101">
        <f>SUMIFS('Jornada Prevista'!$O:$O,'Jornada Prevista'!$B:$B,FOcorrencias[[#This Row],[Matricula]],'Jornada Prevista'!$P:$P,FOcorrencias[[#This Row],[Mês/Ano]])</f>
        <v>17.973430735930719</v>
      </c>
      <c r="V90" s="94" t="str">
        <f>IF(FOcorrencias[[#This Row],[Data da Ocorrência]]="","",TEXT(FOcorrencias[[#This Row],[Data da Ocorrência]],"mm/aaaa"))</f>
        <v>06/2025</v>
      </c>
    </row>
    <row r="91" spans="2:22" ht="14.4" x14ac:dyDescent="0.25">
      <c r="B91" s="61">
        <v>88</v>
      </c>
      <c r="C91" s="59" t="s">
        <v>197</v>
      </c>
      <c r="D91" s="63" t="str">
        <f>IF(FOcorrencias[[#This Row],[Data da Ocorrência]]="","",TEXT(FOcorrencias[[#This Row],[Data da Ocorrência]],"dddd"))</f>
        <v>domingo</v>
      </c>
      <c r="E91" s="6">
        <v>10</v>
      </c>
      <c r="F91" s="45" t="str">
        <f>IF(FOcorrencias[[#This Row],[Matricula]]="","",VLOOKUP(FOcorrencias[[#This Row],[Matricula]],Cadastros!$P:$Q,2,0))</f>
        <v>Funcionario 10</v>
      </c>
      <c r="G91" s="49" t="s">
        <v>87</v>
      </c>
      <c r="H91" s="18" t="s">
        <v>381</v>
      </c>
      <c r="I91" s="73" t="s">
        <v>367</v>
      </c>
      <c r="J91" s="74" t="s">
        <v>95</v>
      </c>
      <c r="K91" s="85" t="s">
        <v>375</v>
      </c>
      <c r="L91" s="89"/>
      <c r="M91" s="101" t="str" cm="1">
        <f t="array" ref="M91">INDEX('Jornada Prevista'!$H:$H,MATCH(1,('Jornada Prevista'!$B:$B=FOcorrencias[[#This Row],[Matricula]])*('Jornada Prevista'!$P:$P=FOcorrencias[[#This Row],[Mês/Ano]]),0))</f>
        <v>Empresa Z</v>
      </c>
      <c r="N91" s="101" t="str" cm="1">
        <f t="array" ref="N91">INDEX('Jornada Prevista'!$I:$I,MATCH(1,('Jornada Prevista'!$B:$B=FOcorrencias[[#This Row],[Matricula]])*('Jornada Prevista'!$P:$P=FOcorrencias[[#This Row],[Mês/Ano]]),0))</f>
        <v>Logística</v>
      </c>
      <c r="O91" s="97" t="str" cm="1">
        <f t="array" ref="O91">INDEX('Jornada Prevista'!$J:$J,MATCH(1,('Jornada Prevista'!$B:$B=FOcorrencias[[#This Row],[Matricula]])*('Jornada Prevista'!$P:$P=FOcorrencias[[#This Row],[Mês/Ano]]),0))</f>
        <v>Operador</v>
      </c>
      <c r="P91" s="97" t="str" cm="1">
        <f t="array" ref="P91">INDEX('Jornada Prevista'!$K:$K,MATCH(1,('Jornada Prevista'!$B:$B=FOcorrencias[[#This Row],[Matricula]])*('Jornada Prevista'!$P:$P=FOcorrencias[[#This Row],[Mês/Ano]]),0))</f>
        <v>Turno D</v>
      </c>
      <c r="Q91" s="97" t="str" cm="1">
        <f t="array" ref="Q91">INDEX('Jornada Prevista'!$L:$L,MATCH(1,('Jornada Prevista'!$B:$B=FOcorrencias[[#This Row],[Matricula]])*('Jornada Prevista'!$P:$P=FOcorrencias[[#This Row],[Mês/Ano]]),0))</f>
        <v>12x36</v>
      </c>
      <c r="R91" s="97" t="str" cm="1">
        <f t="array" ref="R91">INDEX('Jornada Prevista'!$M:$M,MATCH(1,('Jornada Prevista'!$B:$B=FOcorrencias[[#This Row],[Matricula]])*('Jornada Prevista'!$P:$P=FOcorrencias[[#This Row],[Mês/Ano]]),0))</f>
        <v>Estágio</v>
      </c>
      <c r="S91" s="97">
        <f>SUMIFS('Jornada Prevista'!$G:$G,'Jornada Prevista'!$B:$B,FOcorrencias[[#This Row],[Matricula]],'Jornada Prevista'!$P:$P,FOcorrencias[[#This Row],[Mês/Ano]])</f>
        <v>184.80000000000015</v>
      </c>
      <c r="T91" s="105">
        <f>SUMIFS('Jornada Prevista'!$N:$N,'Jornada Prevista'!$B:$B,FOcorrencias[[#This Row],[Matricula]],'Jornada Prevista'!$P:$P,FOcorrencias[[#This Row],[Mês/Ano]])</f>
        <v>2326.17</v>
      </c>
      <c r="U91" s="101">
        <f>SUMIFS('Jornada Prevista'!$O:$O,'Jornada Prevista'!$B:$B,FOcorrencias[[#This Row],[Matricula]],'Jornada Prevista'!$P:$P,FOcorrencias[[#This Row],[Mês/Ano]])</f>
        <v>12.58749999999999</v>
      </c>
      <c r="V91" s="94" t="str">
        <f>IF(FOcorrencias[[#This Row],[Data da Ocorrência]]="","",TEXT(FOcorrencias[[#This Row],[Data da Ocorrência]],"mm/aaaa"))</f>
        <v>04/2025</v>
      </c>
    </row>
    <row r="92" spans="2:22" ht="14.4" x14ac:dyDescent="0.25">
      <c r="B92" s="61">
        <v>89</v>
      </c>
      <c r="C92" s="59" t="s">
        <v>227</v>
      </c>
      <c r="D92" s="63" t="str">
        <f>IF(FOcorrencias[[#This Row],[Data da Ocorrência]]="","",TEXT(FOcorrencias[[#This Row],[Data da Ocorrência]],"dddd"))</f>
        <v>quinta-feira</v>
      </c>
      <c r="E92" s="6">
        <v>10</v>
      </c>
      <c r="F92" s="45" t="str">
        <f>IF(FOcorrencias[[#This Row],[Matricula]]="","",VLOOKUP(FOcorrencias[[#This Row],[Matricula]],Cadastros!$P:$Q,2,0))</f>
        <v>Funcionario 10</v>
      </c>
      <c r="G92" s="49" t="s">
        <v>87</v>
      </c>
      <c r="H92" s="18" t="s">
        <v>391</v>
      </c>
      <c r="I92" s="73"/>
      <c r="J92" s="74" t="s">
        <v>371</v>
      </c>
      <c r="K92" s="85" t="s">
        <v>375</v>
      </c>
      <c r="L92" s="89"/>
      <c r="M92" s="101" t="str" cm="1">
        <f t="array" ref="M92">INDEX('Jornada Prevista'!$H:$H,MATCH(1,('Jornada Prevista'!$B:$B=FOcorrencias[[#This Row],[Matricula]])*('Jornada Prevista'!$P:$P=FOcorrencias[[#This Row],[Mês/Ano]]),0))</f>
        <v>Empresa Z</v>
      </c>
      <c r="N92" s="101" t="str" cm="1">
        <f t="array" ref="N92">INDEX('Jornada Prevista'!$I:$I,MATCH(1,('Jornada Prevista'!$B:$B=FOcorrencias[[#This Row],[Matricula]])*('Jornada Prevista'!$P:$P=FOcorrencias[[#This Row],[Mês/Ano]]),0))</f>
        <v>Engenharia</v>
      </c>
      <c r="O92" s="97" t="str" cm="1">
        <f t="array" ref="O92">INDEX('Jornada Prevista'!$J:$J,MATCH(1,('Jornada Prevista'!$B:$B=FOcorrencias[[#This Row],[Matricula]])*('Jornada Prevista'!$P:$P=FOcorrencias[[#This Row],[Mês/Ano]]),0))</f>
        <v>Gerente</v>
      </c>
      <c r="P92" s="97" t="str" cm="1">
        <f t="array" ref="P92">INDEX('Jornada Prevista'!$K:$K,MATCH(1,('Jornada Prevista'!$B:$B=FOcorrencias[[#This Row],[Matricula]])*('Jornada Prevista'!$P:$P=FOcorrencias[[#This Row],[Mês/Ano]]),0))</f>
        <v>Turno A</v>
      </c>
      <c r="Q92" s="97" t="str" cm="1">
        <f t="array" ref="Q92">INDEX('Jornada Prevista'!$L:$L,MATCH(1,('Jornada Prevista'!$B:$B=FOcorrencias[[#This Row],[Matricula]])*('Jornada Prevista'!$P:$P=FOcorrencias[[#This Row],[Mês/Ano]]),0))</f>
        <v>12x36</v>
      </c>
      <c r="R92" s="97" t="str" cm="1">
        <f t="array" ref="R92">INDEX('Jornada Prevista'!$M:$M,MATCH(1,('Jornada Prevista'!$B:$B=FOcorrencias[[#This Row],[Matricula]])*('Jornada Prevista'!$P:$P=FOcorrencias[[#This Row],[Mês/Ano]]),0))</f>
        <v>Estágio</v>
      </c>
      <c r="S92" s="97">
        <f>SUMIFS('Jornada Prevista'!$G:$G,'Jornada Prevista'!$B:$B,FOcorrencias[[#This Row],[Matricula]],'Jornada Prevista'!$P:$P,FOcorrencias[[#This Row],[Mês/Ano]])</f>
        <v>184.80000000000015</v>
      </c>
      <c r="T92" s="105">
        <f>SUMIFS('Jornada Prevista'!$N:$N,'Jornada Prevista'!$B:$B,FOcorrencias[[#This Row],[Matricula]],'Jornada Prevista'!$P:$P,FOcorrencias[[#This Row],[Mês/Ano]])</f>
        <v>3078.95</v>
      </c>
      <c r="U92" s="101">
        <f>SUMIFS('Jornada Prevista'!$O:$O,'Jornada Prevista'!$B:$B,FOcorrencias[[#This Row],[Matricula]],'Jornada Prevista'!$P:$P,FOcorrencias[[#This Row],[Mês/Ano]])</f>
        <v>16.660984848484834</v>
      </c>
      <c r="V92" s="94" t="str">
        <f>IF(FOcorrencias[[#This Row],[Data da Ocorrência]]="","",TEXT(FOcorrencias[[#This Row],[Data da Ocorrência]],"mm/aaaa"))</f>
        <v>07/2025</v>
      </c>
    </row>
    <row r="93" spans="2:22" ht="14.4" x14ac:dyDescent="0.25">
      <c r="B93" s="61">
        <v>90</v>
      </c>
      <c r="C93" s="59" t="s">
        <v>228</v>
      </c>
      <c r="D93" s="63" t="str">
        <f>IF(FOcorrencias[[#This Row],[Data da Ocorrência]]="","",TEXT(FOcorrencias[[#This Row],[Data da Ocorrência]],"dddd"))</f>
        <v>sábado</v>
      </c>
      <c r="E93" s="6">
        <v>10</v>
      </c>
      <c r="F93" s="45" t="str">
        <f>IF(FOcorrencias[[#This Row],[Matricula]]="","",VLOOKUP(FOcorrencias[[#This Row],[Matricula]],Cadastros!$P:$Q,2,0))</f>
        <v>Funcionario 10</v>
      </c>
      <c r="G93" s="49" t="s">
        <v>87</v>
      </c>
      <c r="H93" s="18" t="s">
        <v>384</v>
      </c>
      <c r="I93" s="73" t="s">
        <v>399</v>
      </c>
      <c r="J93" s="74" t="s">
        <v>371</v>
      </c>
      <c r="K93" s="85" t="s">
        <v>379</v>
      </c>
      <c r="L93" s="89"/>
      <c r="M93" s="101" t="str" cm="1">
        <f t="array" ref="M93">INDEX('Jornada Prevista'!$H:$H,MATCH(1,('Jornada Prevista'!$B:$B=FOcorrencias[[#This Row],[Matricula]])*('Jornada Prevista'!$P:$P=FOcorrencias[[#This Row],[Mês/Ano]]),0))</f>
        <v>Empresa Y</v>
      </c>
      <c r="N93" s="101" t="str" cm="1">
        <f t="array" ref="N93">INDEX('Jornada Prevista'!$I:$I,MATCH(1,('Jornada Prevista'!$B:$B=FOcorrencias[[#This Row],[Matricula]])*('Jornada Prevista'!$P:$P=FOcorrencias[[#This Row],[Mês/Ano]]),0))</f>
        <v>Qualidade</v>
      </c>
      <c r="O93" s="97" t="str" cm="1">
        <f t="array" ref="O93">INDEX('Jornada Prevista'!$J:$J,MATCH(1,('Jornada Prevista'!$B:$B=FOcorrencias[[#This Row],[Matricula]])*('Jornada Prevista'!$P:$P=FOcorrencias[[#This Row],[Mês/Ano]]),0))</f>
        <v>Diretor</v>
      </c>
      <c r="P93" s="97" t="str" cm="1">
        <f t="array" ref="P93">INDEX('Jornada Prevista'!$K:$K,MATCH(1,('Jornada Prevista'!$B:$B=FOcorrencias[[#This Row],[Matricula]])*('Jornada Prevista'!$P:$P=FOcorrencias[[#This Row],[Mês/Ano]]),0))</f>
        <v>Turno B</v>
      </c>
      <c r="Q93" s="97" t="str" cm="1">
        <f t="array" ref="Q93">INDEX('Jornada Prevista'!$L:$L,MATCH(1,('Jornada Prevista'!$B:$B=FOcorrencias[[#This Row],[Matricula]])*('Jornada Prevista'!$P:$P=FOcorrencias[[#This Row],[Mês/Ano]]),0))</f>
        <v>5x1</v>
      </c>
      <c r="R93" s="97" t="str" cm="1">
        <f t="array" ref="R93">INDEX('Jornada Prevista'!$M:$M,MATCH(1,('Jornada Prevista'!$B:$B=FOcorrencias[[#This Row],[Matricula]])*('Jornada Prevista'!$P:$P=FOcorrencias[[#This Row],[Mês/Ano]]),0))</f>
        <v>Estágio</v>
      </c>
      <c r="S93" s="97">
        <f>SUMIFS('Jornada Prevista'!$G:$G,'Jornada Prevista'!$B:$B,FOcorrencias[[#This Row],[Matricula]],'Jornada Prevista'!$P:$P,FOcorrencias[[#This Row],[Mês/Ano]])</f>
        <v>184.80000000000015</v>
      </c>
      <c r="T93" s="105">
        <f>SUMIFS('Jornada Prevista'!$N:$N,'Jornada Prevista'!$B:$B,FOcorrencias[[#This Row],[Matricula]],'Jornada Prevista'!$P:$P,FOcorrencias[[#This Row],[Mês/Ano]])</f>
        <v>8176.77</v>
      </c>
      <c r="U93" s="101">
        <f>SUMIFS('Jornada Prevista'!$O:$O,'Jornada Prevista'!$B:$B,FOcorrencias[[#This Row],[Matricula]],'Jornada Prevista'!$P:$P,FOcorrencias[[#This Row],[Mês/Ano]])</f>
        <v>44.246590909090877</v>
      </c>
      <c r="V93" s="94" t="str">
        <f>IF(FOcorrencias[[#This Row],[Data da Ocorrência]]="","",TEXT(FOcorrencias[[#This Row],[Data da Ocorrência]],"mm/aaaa"))</f>
        <v>11/2025</v>
      </c>
    </row>
    <row r="94" spans="2:22" ht="14.4" x14ac:dyDescent="0.25">
      <c r="B94" s="61">
        <v>91</v>
      </c>
      <c r="C94" s="59" t="s">
        <v>137</v>
      </c>
      <c r="D94" s="63" t="str">
        <f>IF(FOcorrencias[[#This Row],[Data da Ocorrência]]="","",TEXT(FOcorrencias[[#This Row],[Data da Ocorrência]],"dddd"))</f>
        <v>terça-feira</v>
      </c>
      <c r="E94" s="6">
        <v>10</v>
      </c>
      <c r="F94" s="45" t="str">
        <f>IF(FOcorrencias[[#This Row],[Matricula]]="","",VLOOKUP(FOcorrencias[[#This Row],[Matricula]],Cadastros!$P:$Q,2,0))</f>
        <v>Funcionario 10</v>
      </c>
      <c r="G94" s="49" t="s">
        <v>90</v>
      </c>
      <c r="H94" s="18" t="s">
        <v>369</v>
      </c>
      <c r="I94" s="73"/>
      <c r="J94" s="74" t="s">
        <v>371</v>
      </c>
      <c r="K94" s="85" t="s">
        <v>370</v>
      </c>
      <c r="L94" s="89"/>
      <c r="M94" s="101" t="str" cm="1">
        <f t="array" ref="M94">INDEX('Jornada Prevista'!$H:$H,MATCH(1,('Jornada Prevista'!$B:$B=FOcorrencias[[#This Row],[Matricula]])*('Jornada Prevista'!$P:$P=FOcorrencias[[#This Row],[Mês/Ano]]),0))</f>
        <v>Empresa Z</v>
      </c>
      <c r="N94" s="101" t="str" cm="1">
        <f t="array" ref="N94">INDEX('Jornada Prevista'!$I:$I,MATCH(1,('Jornada Prevista'!$B:$B=FOcorrencias[[#This Row],[Matricula]])*('Jornada Prevista'!$P:$P=FOcorrencias[[#This Row],[Mês/Ano]]),0))</f>
        <v>Engenharia</v>
      </c>
      <c r="O94" s="97" t="str" cm="1">
        <f t="array" ref="O94">INDEX('Jornada Prevista'!$J:$J,MATCH(1,('Jornada Prevista'!$B:$B=FOcorrencias[[#This Row],[Matricula]])*('Jornada Prevista'!$P:$P=FOcorrencias[[#This Row],[Mês/Ano]]),0))</f>
        <v>Gerente</v>
      </c>
      <c r="P94" s="97" t="str" cm="1">
        <f t="array" ref="P94">INDEX('Jornada Prevista'!$K:$K,MATCH(1,('Jornada Prevista'!$B:$B=FOcorrencias[[#This Row],[Matricula]])*('Jornada Prevista'!$P:$P=FOcorrencias[[#This Row],[Mês/Ano]]),0))</f>
        <v>Turno A</v>
      </c>
      <c r="Q94" s="97" t="str" cm="1">
        <f t="array" ref="Q94">INDEX('Jornada Prevista'!$L:$L,MATCH(1,('Jornada Prevista'!$B:$B=FOcorrencias[[#This Row],[Matricula]])*('Jornada Prevista'!$P:$P=FOcorrencias[[#This Row],[Mês/Ano]]),0))</f>
        <v>12x36</v>
      </c>
      <c r="R94" s="97" t="str" cm="1">
        <f t="array" ref="R94">INDEX('Jornada Prevista'!$M:$M,MATCH(1,('Jornada Prevista'!$B:$B=FOcorrencias[[#This Row],[Matricula]])*('Jornada Prevista'!$P:$P=FOcorrencias[[#This Row],[Mês/Ano]]),0))</f>
        <v>Estágio</v>
      </c>
      <c r="S94" s="97">
        <f>SUMIFS('Jornada Prevista'!$G:$G,'Jornada Prevista'!$B:$B,FOcorrencias[[#This Row],[Matricula]],'Jornada Prevista'!$P:$P,FOcorrencias[[#This Row],[Mês/Ano]])</f>
        <v>184.80000000000015</v>
      </c>
      <c r="T94" s="105">
        <f>SUMIFS('Jornada Prevista'!$N:$N,'Jornada Prevista'!$B:$B,FOcorrencias[[#This Row],[Matricula]],'Jornada Prevista'!$P:$P,FOcorrencias[[#This Row],[Mês/Ano]])</f>
        <v>3078.95</v>
      </c>
      <c r="U94" s="101">
        <f>SUMIFS('Jornada Prevista'!$O:$O,'Jornada Prevista'!$B:$B,FOcorrencias[[#This Row],[Matricula]],'Jornada Prevista'!$P:$P,FOcorrencias[[#This Row],[Mês/Ano]])</f>
        <v>16.660984848484834</v>
      </c>
      <c r="V94" s="94" t="str">
        <f>IF(FOcorrencias[[#This Row],[Data da Ocorrência]]="","",TEXT(FOcorrencias[[#This Row],[Data da Ocorrência]],"mm/aaaa"))</f>
        <v>07/2025</v>
      </c>
    </row>
    <row r="95" spans="2:22" ht="14.4" x14ac:dyDescent="0.25">
      <c r="B95" s="61">
        <v>92</v>
      </c>
      <c r="C95" s="59" t="s">
        <v>229</v>
      </c>
      <c r="D95" s="63" t="str">
        <f>IF(FOcorrencias[[#This Row],[Data da Ocorrência]]="","",TEXT(FOcorrencias[[#This Row],[Data da Ocorrência]],"dddd"))</f>
        <v>segunda-feira</v>
      </c>
      <c r="E95" s="6">
        <v>10</v>
      </c>
      <c r="F95" s="45" t="str">
        <f>IF(FOcorrencias[[#This Row],[Matricula]]="","",VLOOKUP(FOcorrencias[[#This Row],[Matricula]],Cadastros!$P:$Q,2,0))</f>
        <v>Funcionario 10</v>
      </c>
      <c r="G95" s="49" t="s">
        <v>90</v>
      </c>
      <c r="H95" s="18" t="s">
        <v>366</v>
      </c>
      <c r="I95" s="73" t="s">
        <v>389</v>
      </c>
      <c r="J95" s="74" t="s">
        <v>95</v>
      </c>
      <c r="K95" s="85" t="s">
        <v>382</v>
      </c>
      <c r="L95" s="89" t="s">
        <v>395</v>
      </c>
      <c r="M95" s="101" t="str" cm="1">
        <f t="array" ref="M95">INDEX('Jornada Prevista'!$H:$H,MATCH(1,('Jornada Prevista'!$B:$B=FOcorrencias[[#This Row],[Matricula]])*('Jornada Prevista'!$P:$P=FOcorrencias[[#This Row],[Mês/Ano]]),0))</f>
        <v>Empresa Z</v>
      </c>
      <c r="N95" s="101" t="str" cm="1">
        <f t="array" ref="N95">INDEX('Jornada Prevista'!$I:$I,MATCH(1,('Jornada Prevista'!$B:$B=FOcorrencias[[#This Row],[Matricula]])*('Jornada Prevista'!$P:$P=FOcorrencias[[#This Row],[Mês/Ano]]),0))</f>
        <v>Logística</v>
      </c>
      <c r="O95" s="97" t="str" cm="1">
        <f t="array" ref="O95">INDEX('Jornada Prevista'!$J:$J,MATCH(1,('Jornada Prevista'!$B:$B=FOcorrencias[[#This Row],[Matricula]])*('Jornada Prevista'!$P:$P=FOcorrencias[[#This Row],[Mês/Ano]]),0))</f>
        <v>Operador</v>
      </c>
      <c r="P95" s="97" t="str" cm="1">
        <f t="array" ref="P95">INDEX('Jornada Prevista'!$K:$K,MATCH(1,('Jornada Prevista'!$B:$B=FOcorrencias[[#This Row],[Matricula]])*('Jornada Prevista'!$P:$P=FOcorrencias[[#This Row],[Mês/Ano]]),0))</f>
        <v>Turno D</v>
      </c>
      <c r="Q95" s="97" t="str" cm="1">
        <f t="array" ref="Q95">INDEX('Jornada Prevista'!$L:$L,MATCH(1,('Jornada Prevista'!$B:$B=FOcorrencias[[#This Row],[Matricula]])*('Jornada Prevista'!$P:$P=FOcorrencias[[#This Row],[Mês/Ano]]),0))</f>
        <v>12x36</v>
      </c>
      <c r="R95" s="97" t="str" cm="1">
        <f t="array" ref="R95">INDEX('Jornada Prevista'!$M:$M,MATCH(1,('Jornada Prevista'!$B:$B=FOcorrencias[[#This Row],[Matricula]])*('Jornada Prevista'!$P:$P=FOcorrencias[[#This Row],[Mês/Ano]]),0))</f>
        <v>Estágio</v>
      </c>
      <c r="S95" s="97">
        <f>SUMIFS('Jornada Prevista'!$G:$G,'Jornada Prevista'!$B:$B,FOcorrencias[[#This Row],[Matricula]],'Jornada Prevista'!$P:$P,FOcorrencias[[#This Row],[Mês/Ano]])</f>
        <v>184.80000000000015</v>
      </c>
      <c r="T95" s="105">
        <f>SUMIFS('Jornada Prevista'!$N:$N,'Jornada Prevista'!$B:$B,FOcorrencias[[#This Row],[Matricula]],'Jornada Prevista'!$P:$P,FOcorrencias[[#This Row],[Mês/Ano]])</f>
        <v>2326.17</v>
      </c>
      <c r="U95" s="101">
        <f>SUMIFS('Jornada Prevista'!$O:$O,'Jornada Prevista'!$B:$B,FOcorrencias[[#This Row],[Matricula]],'Jornada Prevista'!$P:$P,FOcorrencias[[#This Row],[Mês/Ano]])</f>
        <v>12.58749999999999</v>
      </c>
      <c r="V95" s="94" t="str">
        <f>IF(FOcorrencias[[#This Row],[Data da Ocorrência]]="","",TEXT(FOcorrencias[[#This Row],[Data da Ocorrência]],"mm/aaaa"))</f>
        <v>04/2025</v>
      </c>
    </row>
    <row r="96" spans="2:22" ht="14.4" x14ac:dyDescent="0.25">
      <c r="B96" s="61">
        <v>93</v>
      </c>
      <c r="C96" s="59" t="s">
        <v>220</v>
      </c>
      <c r="D96" s="63" t="str">
        <f>IF(FOcorrencias[[#This Row],[Data da Ocorrência]]="","",TEXT(FOcorrencias[[#This Row],[Data da Ocorrência]],"dddd"))</f>
        <v>quarta-feira</v>
      </c>
      <c r="E96" s="6">
        <v>10</v>
      </c>
      <c r="F96" s="45" t="str">
        <f>IF(FOcorrencias[[#This Row],[Matricula]]="","",VLOOKUP(FOcorrencias[[#This Row],[Matricula]],Cadastros!$P:$Q,2,0))</f>
        <v>Funcionario 10</v>
      </c>
      <c r="G96" s="49" t="s">
        <v>87</v>
      </c>
      <c r="H96" s="18" t="s">
        <v>384</v>
      </c>
      <c r="I96" s="73"/>
      <c r="J96" s="74" t="s">
        <v>371</v>
      </c>
      <c r="K96" s="85" t="s">
        <v>380</v>
      </c>
      <c r="L96" s="89"/>
      <c r="M96" s="101" t="str" cm="1">
        <f t="array" ref="M96">INDEX('Jornada Prevista'!$H:$H,MATCH(1,('Jornada Prevista'!$B:$B=FOcorrencias[[#This Row],[Matricula]])*('Jornada Prevista'!$P:$P=FOcorrencias[[#This Row],[Mês/Ano]]),0))</f>
        <v>Empresa Z</v>
      </c>
      <c r="N96" s="101" t="str" cm="1">
        <f t="array" ref="N96">INDEX('Jornada Prevista'!$I:$I,MATCH(1,('Jornada Prevista'!$B:$B=FOcorrencias[[#This Row],[Matricula]])*('Jornada Prevista'!$P:$P=FOcorrencias[[#This Row],[Mês/Ano]]),0))</f>
        <v>Logística</v>
      </c>
      <c r="O96" s="97" t="str" cm="1">
        <f t="array" ref="O96">INDEX('Jornada Prevista'!$J:$J,MATCH(1,('Jornada Prevista'!$B:$B=FOcorrencias[[#This Row],[Matricula]])*('Jornada Prevista'!$P:$P=FOcorrencias[[#This Row],[Mês/Ano]]),0))</f>
        <v>Operador</v>
      </c>
      <c r="P96" s="97" t="str" cm="1">
        <f t="array" ref="P96">INDEX('Jornada Prevista'!$K:$K,MATCH(1,('Jornada Prevista'!$B:$B=FOcorrencias[[#This Row],[Matricula]])*('Jornada Prevista'!$P:$P=FOcorrencias[[#This Row],[Mês/Ano]]),0))</f>
        <v>Turno D</v>
      </c>
      <c r="Q96" s="97" t="str" cm="1">
        <f t="array" ref="Q96">INDEX('Jornada Prevista'!$L:$L,MATCH(1,('Jornada Prevista'!$B:$B=FOcorrencias[[#This Row],[Matricula]])*('Jornada Prevista'!$P:$P=FOcorrencias[[#This Row],[Mês/Ano]]),0))</f>
        <v>12x36</v>
      </c>
      <c r="R96" s="97" t="str" cm="1">
        <f t="array" ref="R96">INDEX('Jornada Prevista'!$M:$M,MATCH(1,('Jornada Prevista'!$B:$B=FOcorrencias[[#This Row],[Matricula]])*('Jornada Prevista'!$P:$P=FOcorrencias[[#This Row],[Mês/Ano]]),0))</f>
        <v>Estágio</v>
      </c>
      <c r="S96" s="97">
        <f>SUMIFS('Jornada Prevista'!$G:$G,'Jornada Prevista'!$B:$B,FOcorrencias[[#This Row],[Matricula]],'Jornada Prevista'!$P:$P,FOcorrencias[[#This Row],[Mês/Ano]])</f>
        <v>184.80000000000015</v>
      </c>
      <c r="T96" s="105">
        <f>SUMIFS('Jornada Prevista'!$N:$N,'Jornada Prevista'!$B:$B,FOcorrencias[[#This Row],[Matricula]],'Jornada Prevista'!$P:$P,FOcorrencias[[#This Row],[Mês/Ano]])</f>
        <v>2326.17</v>
      </c>
      <c r="U96" s="101">
        <f>SUMIFS('Jornada Prevista'!$O:$O,'Jornada Prevista'!$B:$B,FOcorrencias[[#This Row],[Matricula]],'Jornada Prevista'!$P:$P,FOcorrencias[[#This Row],[Mês/Ano]])</f>
        <v>12.58749999999999</v>
      </c>
      <c r="V96" s="94" t="str">
        <f>IF(FOcorrencias[[#This Row],[Data da Ocorrência]]="","",TEXT(FOcorrencias[[#This Row],[Data da Ocorrência]],"mm/aaaa"))</f>
        <v>04/2025</v>
      </c>
    </row>
    <row r="97" spans="2:22" ht="14.4" x14ac:dyDescent="0.25">
      <c r="B97" s="61">
        <v>94</v>
      </c>
      <c r="C97" s="59" t="s">
        <v>230</v>
      </c>
      <c r="D97" s="63" t="str">
        <f>IF(FOcorrencias[[#This Row],[Data da Ocorrência]]="","",TEXT(FOcorrencias[[#This Row],[Data da Ocorrência]],"dddd"))</f>
        <v>sexta-feira</v>
      </c>
      <c r="E97" s="6">
        <v>10</v>
      </c>
      <c r="F97" s="45" t="str">
        <f>IF(FOcorrencias[[#This Row],[Matricula]]="","",VLOOKUP(FOcorrencias[[#This Row],[Matricula]],Cadastros!$P:$Q,2,0))</f>
        <v>Funcionario 10</v>
      </c>
      <c r="G97" s="49" t="s">
        <v>90</v>
      </c>
      <c r="H97" s="18" t="s">
        <v>369</v>
      </c>
      <c r="I97" s="73"/>
      <c r="J97" s="74" t="s">
        <v>371</v>
      </c>
      <c r="K97" s="85" t="s">
        <v>382</v>
      </c>
      <c r="L97" s="89"/>
      <c r="M97" s="101" t="str" cm="1">
        <f t="array" ref="M97">INDEX('Jornada Prevista'!$H:$H,MATCH(1,('Jornada Prevista'!$B:$B=FOcorrencias[[#This Row],[Matricula]])*('Jornada Prevista'!$P:$P=FOcorrencias[[#This Row],[Mês/Ano]]),0))</f>
        <v>Empresa Z</v>
      </c>
      <c r="N97" s="101" t="str" cm="1">
        <f t="array" ref="N97">INDEX('Jornada Prevista'!$I:$I,MATCH(1,('Jornada Prevista'!$B:$B=FOcorrencias[[#This Row],[Matricula]])*('Jornada Prevista'!$P:$P=FOcorrencias[[#This Row],[Mês/Ano]]),0))</f>
        <v>Qualidade</v>
      </c>
      <c r="O97" s="97" t="str" cm="1">
        <f t="array" ref="O97">INDEX('Jornada Prevista'!$J:$J,MATCH(1,('Jornada Prevista'!$B:$B=FOcorrencias[[#This Row],[Matricula]])*('Jornada Prevista'!$P:$P=FOcorrencias[[#This Row],[Mês/Ano]]),0))</f>
        <v>Operador</v>
      </c>
      <c r="P97" s="97" t="str" cm="1">
        <f t="array" ref="P97">INDEX('Jornada Prevista'!$K:$K,MATCH(1,('Jornada Prevista'!$B:$B=FOcorrencias[[#This Row],[Matricula]])*('Jornada Prevista'!$P:$P=FOcorrencias[[#This Row],[Mês/Ano]]),0))</f>
        <v>Turno Folguista</v>
      </c>
      <c r="Q97" s="97" t="str" cm="1">
        <f t="array" ref="Q97">INDEX('Jornada Prevista'!$L:$L,MATCH(1,('Jornada Prevista'!$B:$B=FOcorrencias[[#This Row],[Matricula]])*('Jornada Prevista'!$P:$P=FOcorrencias[[#This Row],[Mês/Ano]]),0))</f>
        <v>12x36</v>
      </c>
      <c r="R97" s="97" t="str" cm="1">
        <f t="array" ref="R97">INDEX('Jornada Prevista'!$M:$M,MATCH(1,('Jornada Prevista'!$B:$B=FOcorrencias[[#This Row],[Matricula]])*('Jornada Prevista'!$P:$P=FOcorrencias[[#This Row],[Mês/Ano]]),0))</f>
        <v>CLT</v>
      </c>
      <c r="S97" s="97">
        <f>SUMIFS('Jornada Prevista'!$G:$G,'Jornada Prevista'!$B:$B,FOcorrencias[[#This Row],[Matricula]],'Jornada Prevista'!$P:$P,FOcorrencias[[#This Row],[Mês/Ano]])</f>
        <v>184.80000000000015</v>
      </c>
      <c r="T97" s="105">
        <f>SUMIFS('Jornada Prevista'!$N:$N,'Jornada Prevista'!$B:$B,FOcorrencias[[#This Row],[Matricula]],'Jornada Prevista'!$P:$P,FOcorrencias[[#This Row],[Mês/Ano]])</f>
        <v>3321.49</v>
      </c>
      <c r="U97" s="101">
        <f>SUMIFS('Jornada Prevista'!$O:$O,'Jornada Prevista'!$B:$B,FOcorrencias[[#This Row],[Matricula]],'Jornada Prevista'!$P:$P,FOcorrencias[[#This Row],[Mês/Ano]])</f>
        <v>17.973430735930719</v>
      </c>
      <c r="V97" s="94" t="str">
        <f>IF(FOcorrencias[[#This Row],[Data da Ocorrência]]="","",TEXT(FOcorrencias[[#This Row],[Data da Ocorrência]],"mm/aaaa"))</f>
        <v>06/2025</v>
      </c>
    </row>
    <row r="98" spans="2:22" ht="14.4" x14ac:dyDescent="0.25">
      <c r="B98" s="61">
        <v>95</v>
      </c>
      <c r="C98" s="59" t="s">
        <v>231</v>
      </c>
      <c r="D98" s="63" t="str">
        <f>IF(FOcorrencias[[#This Row],[Data da Ocorrência]]="","",TEXT(FOcorrencias[[#This Row],[Data da Ocorrência]],"dddd"))</f>
        <v>quinta-feira</v>
      </c>
      <c r="E98" s="6">
        <v>11</v>
      </c>
      <c r="F98" s="45" t="str">
        <f>IF(FOcorrencias[[#This Row],[Matricula]]="","",VLOOKUP(FOcorrencias[[#This Row],[Matricula]],Cadastros!$P:$Q,2,0))</f>
        <v>Funcionario 11</v>
      </c>
      <c r="G98" s="49" t="s">
        <v>90</v>
      </c>
      <c r="H98" s="17" t="s">
        <v>376</v>
      </c>
      <c r="I98" s="73"/>
      <c r="J98" s="74" t="s">
        <v>95</v>
      </c>
      <c r="K98" s="85" t="s">
        <v>375</v>
      </c>
      <c r="L98" s="89"/>
      <c r="M98" s="101" t="str" cm="1">
        <f t="array" ref="M98">INDEX('Jornada Prevista'!$H:$H,MATCH(1,('Jornada Prevista'!$B:$B=FOcorrencias[[#This Row],[Matricula]])*('Jornada Prevista'!$P:$P=FOcorrencias[[#This Row],[Mês/Ano]]),0))</f>
        <v>Empresa Y</v>
      </c>
      <c r="N98" s="101" t="str" cm="1">
        <f t="array" ref="N98">INDEX('Jornada Prevista'!$I:$I,MATCH(1,('Jornada Prevista'!$B:$B=FOcorrencias[[#This Row],[Matricula]])*('Jornada Prevista'!$P:$P=FOcorrencias[[#This Row],[Mês/Ano]]),0))</f>
        <v>Marketing</v>
      </c>
      <c r="O98" s="97" t="str" cm="1">
        <f t="array" ref="O98">INDEX('Jornada Prevista'!$J:$J,MATCH(1,('Jornada Prevista'!$B:$B=FOcorrencias[[#This Row],[Matricula]])*('Jornada Prevista'!$P:$P=FOcorrencias[[#This Row],[Mês/Ano]]),0))</f>
        <v>Assistente</v>
      </c>
      <c r="P98" s="97" t="str" cm="1">
        <f t="array" ref="P98">INDEX('Jornada Prevista'!$K:$K,MATCH(1,('Jornada Prevista'!$B:$B=FOcorrencias[[#This Row],[Matricula]])*('Jornada Prevista'!$P:$P=FOcorrencias[[#This Row],[Mês/Ano]]),0))</f>
        <v>Turno D</v>
      </c>
      <c r="Q98" s="97" t="str" cm="1">
        <f t="array" ref="Q98">INDEX('Jornada Prevista'!$L:$L,MATCH(1,('Jornada Prevista'!$B:$B=FOcorrencias[[#This Row],[Matricula]])*('Jornada Prevista'!$P:$P=FOcorrencias[[#This Row],[Mês/Ano]]),0))</f>
        <v>6x1</v>
      </c>
      <c r="R98" s="97" t="str" cm="1">
        <f t="array" ref="R98">INDEX('Jornada Prevista'!$M:$M,MATCH(1,('Jornada Prevista'!$B:$B=FOcorrencias[[#This Row],[Matricula]])*('Jornada Prevista'!$P:$P=FOcorrencias[[#This Row],[Mês/Ano]]),0))</f>
        <v>PJ</v>
      </c>
      <c r="S98" s="97">
        <f>SUMIFS('Jornada Prevista'!$G:$G,'Jornada Prevista'!$B:$B,FOcorrencias[[#This Row],[Matricula]],'Jornada Prevista'!$P:$P,FOcorrencias[[#This Row],[Mês/Ano]])</f>
        <v>184.80000000000015</v>
      </c>
      <c r="T98" s="105">
        <f>SUMIFS('Jornada Prevista'!$N:$N,'Jornada Prevista'!$B:$B,FOcorrencias[[#This Row],[Matricula]],'Jornada Prevista'!$P:$P,FOcorrencias[[#This Row],[Mês/Ano]])</f>
        <v>4471.83</v>
      </c>
      <c r="U98" s="101">
        <f>SUMIFS('Jornada Prevista'!$O:$O,'Jornada Prevista'!$B:$B,FOcorrencias[[#This Row],[Matricula]],'Jornada Prevista'!$P:$P,FOcorrencias[[#This Row],[Mês/Ano]])</f>
        <v>24.198214285714265</v>
      </c>
      <c r="V98" s="94" t="str">
        <f>IF(FOcorrencias[[#This Row],[Data da Ocorrência]]="","",TEXT(FOcorrencias[[#This Row],[Data da Ocorrência]],"mm/aaaa"))</f>
        <v>01/2025</v>
      </c>
    </row>
    <row r="99" spans="2:22" ht="14.4" x14ac:dyDescent="0.25">
      <c r="B99" s="61">
        <v>96</v>
      </c>
      <c r="C99" s="59" t="s">
        <v>232</v>
      </c>
      <c r="D99" s="63" t="str">
        <f>IF(FOcorrencias[[#This Row],[Data da Ocorrência]]="","",TEXT(FOcorrencias[[#This Row],[Data da Ocorrência]],"dddd"))</f>
        <v>segunda-feira</v>
      </c>
      <c r="E99" s="6">
        <v>11</v>
      </c>
      <c r="F99" s="45" t="str">
        <f>IF(FOcorrencias[[#This Row],[Matricula]]="","",VLOOKUP(FOcorrencias[[#This Row],[Matricula]],Cadastros!$P:$Q,2,0))</f>
        <v>Funcionario 11</v>
      </c>
      <c r="G99" s="49" t="s">
        <v>90</v>
      </c>
      <c r="H99" s="17" t="s">
        <v>381</v>
      </c>
      <c r="I99" s="73" t="s">
        <v>404</v>
      </c>
      <c r="J99" s="74" t="s">
        <v>95</v>
      </c>
      <c r="K99" s="85" t="s">
        <v>382</v>
      </c>
      <c r="L99" s="89"/>
      <c r="M99" s="101" t="str" cm="1">
        <f t="array" ref="M99">INDEX('Jornada Prevista'!$H:$H,MATCH(1,('Jornada Prevista'!$B:$B=FOcorrencias[[#This Row],[Matricula]])*('Jornada Prevista'!$P:$P=FOcorrencias[[#This Row],[Mês/Ano]]),0))</f>
        <v>Empresa Y</v>
      </c>
      <c r="N99" s="101" t="str" cm="1">
        <f t="array" ref="N99">INDEX('Jornada Prevista'!$I:$I,MATCH(1,('Jornada Prevista'!$B:$B=FOcorrencias[[#This Row],[Matricula]])*('Jornada Prevista'!$P:$P=FOcorrencias[[#This Row],[Mês/Ano]]),0))</f>
        <v>Jurídico</v>
      </c>
      <c r="O99" s="97" t="str" cm="1">
        <f t="array" ref="O99">INDEX('Jornada Prevista'!$J:$J,MATCH(1,('Jornada Prevista'!$B:$B=FOcorrencias[[#This Row],[Matricula]])*('Jornada Prevista'!$P:$P=FOcorrencias[[#This Row],[Mês/Ano]]),0))</f>
        <v>Coordenador</v>
      </c>
      <c r="P99" s="97" t="str" cm="1">
        <f t="array" ref="P99">INDEX('Jornada Prevista'!$K:$K,MATCH(1,('Jornada Prevista'!$B:$B=FOcorrencias[[#This Row],[Matricula]])*('Jornada Prevista'!$P:$P=FOcorrencias[[#This Row],[Mês/Ano]]),0))</f>
        <v>Turno B</v>
      </c>
      <c r="Q99" s="97" t="str" cm="1">
        <f t="array" ref="Q99">INDEX('Jornada Prevista'!$L:$L,MATCH(1,('Jornada Prevista'!$B:$B=FOcorrencias[[#This Row],[Matricula]])*('Jornada Prevista'!$P:$P=FOcorrencias[[#This Row],[Mês/Ano]]),0))</f>
        <v>5x1</v>
      </c>
      <c r="R99" s="97" t="str" cm="1">
        <f t="array" ref="R99">INDEX('Jornada Prevista'!$M:$M,MATCH(1,('Jornada Prevista'!$B:$B=FOcorrencias[[#This Row],[Matricula]])*('Jornada Prevista'!$P:$P=FOcorrencias[[#This Row],[Mês/Ano]]),0))</f>
        <v>CLT</v>
      </c>
      <c r="S99" s="97">
        <f>SUMIFS('Jornada Prevista'!$G:$G,'Jornada Prevista'!$B:$B,FOcorrencias[[#This Row],[Matricula]],'Jornada Prevista'!$P:$P,FOcorrencias[[#This Row],[Mês/Ano]])</f>
        <v>184.80000000000015</v>
      </c>
      <c r="T99" s="105">
        <f>SUMIFS('Jornada Prevista'!$N:$N,'Jornada Prevista'!$B:$B,FOcorrencias[[#This Row],[Matricula]],'Jornada Prevista'!$P:$P,FOcorrencias[[#This Row],[Mês/Ano]])</f>
        <v>10039.049999999999</v>
      </c>
      <c r="U99" s="101">
        <f>SUMIFS('Jornada Prevista'!$O:$O,'Jornada Prevista'!$B:$B,FOcorrencias[[#This Row],[Matricula]],'Jornada Prevista'!$P:$P,FOcorrencias[[#This Row],[Mês/Ano]])</f>
        <v>54.323863636363591</v>
      </c>
      <c r="V99" s="94" t="str">
        <f>IF(FOcorrencias[[#This Row],[Data da Ocorrência]]="","",TEXT(FOcorrencias[[#This Row],[Data da Ocorrência]],"mm/aaaa"))</f>
        <v>05/2025</v>
      </c>
    </row>
    <row r="100" spans="2:22" ht="14.4" x14ac:dyDescent="0.25">
      <c r="B100" s="61">
        <v>97</v>
      </c>
      <c r="C100" s="59" t="s">
        <v>233</v>
      </c>
      <c r="D100" s="63" t="str">
        <f>IF(FOcorrencias[[#This Row],[Data da Ocorrência]]="","",TEXT(FOcorrencias[[#This Row],[Data da Ocorrência]],"dddd"))</f>
        <v>sexta-feira</v>
      </c>
      <c r="E100" s="6">
        <v>11</v>
      </c>
      <c r="F100" s="45" t="str">
        <f>IF(FOcorrencias[[#This Row],[Matricula]]="","",VLOOKUP(FOcorrencias[[#This Row],[Matricula]],Cadastros!$P:$Q,2,0))</f>
        <v>Funcionario 11</v>
      </c>
      <c r="G100" s="49" t="s">
        <v>90</v>
      </c>
      <c r="H100" s="17" t="s">
        <v>376</v>
      </c>
      <c r="I100" s="73"/>
      <c r="J100" s="74" t="s">
        <v>371</v>
      </c>
      <c r="K100" s="85" t="s">
        <v>382</v>
      </c>
      <c r="L100" s="89"/>
      <c r="M100" s="101" t="str" cm="1">
        <f t="array" ref="M100">INDEX('Jornada Prevista'!$H:$H,MATCH(1,('Jornada Prevista'!$B:$B=FOcorrencias[[#This Row],[Matricula]])*('Jornada Prevista'!$P:$P=FOcorrencias[[#This Row],[Mês/Ano]]),0))</f>
        <v>Empresa Z</v>
      </c>
      <c r="N100" s="101" t="str" cm="1">
        <f t="array" ref="N100">INDEX('Jornada Prevista'!$I:$I,MATCH(1,('Jornada Prevista'!$B:$B=FOcorrencias[[#This Row],[Matricula]])*('Jornada Prevista'!$P:$P=FOcorrencias[[#This Row],[Mês/Ano]]),0))</f>
        <v>Logística</v>
      </c>
      <c r="O100" s="97" t="str" cm="1">
        <f t="array" ref="O100">INDEX('Jornada Prevista'!$J:$J,MATCH(1,('Jornada Prevista'!$B:$B=FOcorrencias[[#This Row],[Matricula]])*('Jornada Prevista'!$P:$P=FOcorrencias[[#This Row],[Mês/Ano]]),0))</f>
        <v>Engenheiro</v>
      </c>
      <c r="P100" s="97" t="str" cm="1">
        <f t="array" ref="P100">INDEX('Jornada Prevista'!$K:$K,MATCH(1,('Jornada Prevista'!$B:$B=FOcorrencias[[#This Row],[Matricula]])*('Jornada Prevista'!$P:$P=FOcorrencias[[#This Row],[Mês/Ano]]),0))</f>
        <v>Turno B</v>
      </c>
      <c r="Q100" s="97" t="str" cm="1">
        <f t="array" ref="Q100">INDEX('Jornada Prevista'!$L:$L,MATCH(1,('Jornada Prevista'!$B:$B=FOcorrencias[[#This Row],[Matricula]])*('Jornada Prevista'!$P:$P=FOcorrencias[[#This Row],[Mês/Ano]]),0))</f>
        <v>6x1</v>
      </c>
      <c r="R100" s="97" t="str" cm="1">
        <f t="array" ref="R100">INDEX('Jornada Prevista'!$M:$M,MATCH(1,('Jornada Prevista'!$B:$B=FOcorrencias[[#This Row],[Matricula]])*('Jornada Prevista'!$P:$P=FOcorrencias[[#This Row],[Mês/Ano]]),0))</f>
        <v>Estágio</v>
      </c>
      <c r="S100" s="97">
        <f>SUMIFS('Jornada Prevista'!$G:$G,'Jornada Prevista'!$B:$B,FOcorrencias[[#This Row],[Matricula]],'Jornada Prevista'!$P:$P,FOcorrencias[[#This Row],[Mês/Ano]])</f>
        <v>184.80000000000015</v>
      </c>
      <c r="T100" s="105">
        <f>SUMIFS('Jornada Prevista'!$N:$N,'Jornada Prevista'!$B:$B,FOcorrencias[[#This Row],[Matricula]],'Jornada Prevista'!$P:$P,FOcorrencias[[#This Row],[Mês/Ano]])</f>
        <v>11807.32</v>
      </c>
      <c r="U100" s="101">
        <f>SUMIFS('Jornada Prevista'!$O:$O,'Jornada Prevista'!$B:$B,FOcorrencias[[#This Row],[Matricula]],'Jornada Prevista'!$P:$P,FOcorrencias[[#This Row],[Mês/Ano]])</f>
        <v>63.892424242424191</v>
      </c>
      <c r="V100" s="94" t="str">
        <f>IF(FOcorrencias[[#This Row],[Data da Ocorrência]]="","",TEXT(FOcorrencias[[#This Row],[Data da Ocorrência]],"mm/aaaa"))</f>
        <v>06/2025</v>
      </c>
    </row>
    <row r="101" spans="2:22" ht="14.4" x14ac:dyDescent="0.25">
      <c r="B101" s="61">
        <v>98</v>
      </c>
      <c r="C101" s="59" t="s">
        <v>234</v>
      </c>
      <c r="D101" s="63" t="str">
        <f>IF(FOcorrencias[[#This Row],[Data da Ocorrência]]="","",TEXT(FOcorrencias[[#This Row],[Data da Ocorrência]],"dddd"))</f>
        <v>quinta-feira</v>
      </c>
      <c r="E101" s="6">
        <v>11</v>
      </c>
      <c r="F101" s="45" t="str">
        <f>IF(FOcorrencias[[#This Row],[Matricula]]="","",VLOOKUP(FOcorrencias[[#This Row],[Matricula]],Cadastros!$P:$Q,2,0))</f>
        <v>Funcionario 11</v>
      </c>
      <c r="G101" s="49" t="s">
        <v>88</v>
      </c>
      <c r="H101" s="17" t="s">
        <v>391</v>
      </c>
      <c r="I101" s="73"/>
      <c r="J101" s="74" t="s">
        <v>95</v>
      </c>
      <c r="K101" s="85" t="s">
        <v>398</v>
      </c>
      <c r="L101" s="89"/>
      <c r="M101" s="101" t="str" cm="1">
        <f t="array" ref="M101">INDEX('Jornada Prevista'!$H:$H,MATCH(1,('Jornada Prevista'!$B:$B=FOcorrencias[[#This Row],[Matricula]])*('Jornada Prevista'!$P:$P=FOcorrencias[[#This Row],[Mês/Ano]]),0))</f>
        <v>Empresa Z</v>
      </c>
      <c r="N101" s="101" t="str" cm="1">
        <f t="array" ref="N101">INDEX('Jornada Prevista'!$I:$I,MATCH(1,('Jornada Prevista'!$B:$B=FOcorrencias[[#This Row],[Matricula]])*('Jornada Prevista'!$P:$P=FOcorrencias[[#This Row],[Mês/Ano]]),0))</f>
        <v>Atendimento</v>
      </c>
      <c r="O101" s="97" t="str" cm="1">
        <f t="array" ref="O101">INDEX('Jornada Prevista'!$J:$J,MATCH(1,('Jornada Prevista'!$B:$B=FOcorrencias[[#This Row],[Matricula]])*('Jornada Prevista'!$P:$P=FOcorrencias[[#This Row],[Mês/Ano]]),0))</f>
        <v>Analista Pleno</v>
      </c>
      <c r="P101" s="97" t="str" cm="1">
        <f t="array" ref="P101">INDEX('Jornada Prevista'!$K:$K,MATCH(1,('Jornada Prevista'!$B:$B=FOcorrencias[[#This Row],[Matricula]])*('Jornada Prevista'!$P:$P=FOcorrencias[[#This Row],[Mês/Ano]]),0))</f>
        <v>Turno C</v>
      </c>
      <c r="Q101" s="97" t="str" cm="1">
        <f t="array" ref="Q101">INDEX('Jornada Prevista'!$L:$L,MATCH(1,('Jornada Prevista'!$B:$B=FOcorrencias[[#This Row],[Matricula]])*('Jornada Prevista'!$P:$P=FOcorrencias[[#This Row],[Mês/Ano]]),0))</f>
        <v>6x1</v>
      </c>
      <c r="R101" s="97" t="str" cm="1">
        <f t="array" ref="R101">INDEX('Jornada Prevista'!$M:$M,MATCH(1,('Jornada Prevista'!$B:$B=FOcorrencias[[#This Row],[Matricula]])*('Jornada Prevista'!$P:$P=FOcorrencias[[#This Row],[Mês/Ano]]),0))</f>
        <v>Estágio</v>
      </c>
      <c r="S101" s="97">
        <f>SUMIFS('Jornada Prevista'!$G:$G,'Jornada Prevista'!$B:$B,FOcorrencias[[#This Row],[Matricula]],'Jornada Prevista'!$P:$P,FOcorrencias[[#This Row],[Mês/Ano]])</f>
        <v>184.80000000000015</v>
      </c>
      <c r="T101" s="105">
        <f>SUMIFS('Jornada Prevista'!$N:$N,'Jornada Prevista'!$B:$B,FOcorrencias[[#This Row],[Matricula]],'Jornada Prevista'!$P:$P,FOcorrencias[[#This Row],[Mês/Ano]])</f>
        <v>8890.0300000000007</v>
      </c>
      <c r="U101" s="101">
        <f>SUMIFS('Jornada Prevista'!$O:$O,'Jornada Prevista'!$B:$B,FOcorrencias[[#This Row],[Matricula]],'Jornada Prevista'!$P:$P,FOcorrencias[[#This Row],[Mês/Ano]])</f>
        <v>48.106222943722905</v>
      </c>
      <c r="V101" s="94" t="str">
        <f>IF(FOcorrencias[[#This Row],[Data da Ocorrência]]="","",TEXT(FOcorrencias[[#This Row],[Data da Ocorrência]],"mm/aaaa"))</f>
        <v>11/2025</v>
      </c>
    </row>
    <row r="102" spans="2:22" ht="14.4" x14ac:dyDescent="0.25">
      <c r="B102" s="61">
        <v>99</v>
      </c>
      <c r="C102" s="59" t="s">
        <v>158</v>
      </c>
      <c r="D102" s="63" t="str">
        <f>IF(FOcorrencias[[#This Row],[Data da Ocorrência]]="","",TEXT(FOcorrencias[[#This Row],[Data da Ocorrência]],"dddd"))</f>
        <v>sábado</v>
      </c>
      <c r="E102" s="6">
        <v>11</v>
      </c>
      <c r="F102" s="45" t="str">
        <f>IF(FOcorrencias[[#This Row],[Matricula]]="","",VLOOKUP(FOcorrencias[[#This Row],[Matricula]],Cadastros!$P:$Q,2,0))</f>
        <v>Funcionario 11</v>
      </c>
      <c r="G102" s="49" t="s">
        <v>90</v>
      </c>
      <c r="H102" s="17" t="s">
        <v>373</v>
      </c>
      <c r="I102" s="73" t="s">
        <v>404</v>
      </c>
      <c r="J102" s="74" t="s">
        <v>95</v>
      </c>
      <c r="K102" s="85" t="s">
        <v>382</v>
      </c>
      <c r="L102" s="89"/>
      <c r="M102" s="101" t="str" cm="1">
        <f t="array" ref="M102">INDEX('Jornada Prevista'!$H:$H,MATCH(1,('Jornada Prevista'!$B:$B=FOcorrencias[[#This Row],[Matricula]])*('Jornada Prevista'!$P:$P=FOcorrencias[[#This Row],[Mês/Ano]]),0))</f>
        <v>Empresa Z</v>
      </c>
      <c r="N102" s="101" t="str" cm="1">
        <f t="array" ref="N102">INDEX('Jornada Prevista'!$I:$I,MATCH(1,('Jornada Prevista'!$B:$B=FOcorrencias[[#This Row],[Matricula]])*('Jornada Prevista'!$P:$P=FOcorrencias[[#This Row],[Mês/Ano]]),0))</f>
        <v>Compras</v>
      </c>
      <c r="O102" s="97" t="str" cm="1">
        <f t="array" ref="O102">INDEX('Jornada Prevista'!$J:$J,MATCH(1,('Jornada Prevista'!$B:$B=FOcorrencias[[#This Row],[Matricula]])*('Jornada Prevista'!$P:$P=FOcorrencias[[#This Row],[Mês/Ano]]),0))</f>
        <v>Engenheiro</v>
      </c>
      <c r="P102" s="97" t="str" cm="1">
        <f t="array" ref="P102">INDEX('Jornada Prevista'!$K:$K,MATCH(1,('Jornada Prevista'!$B:$B=FOcorrencias[[#This Row],[Matricula]])*('Jornada Prevista'!$P:$P=FOcorrencias[[#This Row],[Mês/Ano]]),0))</f>
        <v>Turno Folguista</v>
      </c>
      <c r="Q102" s="97" t="str" cm="1">
        <f t="array" ref="Q102">INDEX('Jornada Prevista'!$L:$L,MATCH(1,('Jornada Prevista'!$B:$B=FOcorrencias[[#This Row],[Matricula]])*('Jornada Prevista'!$P:$P=FOcorrencias[[#This Row],[Mês/Ano]]),0))</f>
        <v>6x1</v>
      </c>
      <c r="R102" s="97" t="str" cm="1">
        <f t="array" ref="R102">INDEX('Jornada Prevista'!$M:$M,MATCH(1,('Jornada Prevista'!$B:$B=FOcorrencias[[#This Row],[Matricula]])*('Jornada Prevista'!$P:$P=FOcorrencias[[#This Row],[Mês/Ano]]),0))</f>
        <v>Estágio</v>
      </c>
      <c r="S102" s="97">
        <f>SUMIFS('Jornada Prevista'!$G:$G,'Jornada Prevista'!$B:$B,FOcorrencias[[#This Row],[Matricula]],'Jornada Prevista'!$P:$P,FOcorrencias[[#This Row],[Mês/Ano]])</f>
        <v>184.80000000000015</v>
      </c>
      <c r="T102" s="105">
        <f>SUMIFS('Jornada Prevista'!$N:$N,'Jornada Prevista'!$B:$B,FOcorrencias[[#This Row],[Matricula]],'Jornada Prevista'!$P:$P,FOcorrencias[[#This Row],[Mês/Ano]])</f>
        <v>10385.39</v>
      </c>
      <c r="U102" s="101">
        <f>SUMIFS('Jornada Prevista'!$O:$O,'Jornada Prevista'!$B:$B,FOcorrencias[[#This Row],[Matricula]],'Jornada Prevista'!$P:$P,FOcorrencias[[#This Row],[Mês/Ano]])</f>
        <v>56.197997835497787</v>
      </c>
      <c r="V102" s="94" t="str">
        <f>IF(FOcorrencias[[#This Row],[Data da Ocorrência]]="","",TEXT(FOcorrencias[[#This Row],[Data da Ocorrência]],"mm/aaaa"))</f>
        <v>10/2025</v>
      </c>
    </row>
    <row r="103" spans="2:22" ht="14.4" x14ac:dyDescent="0.25">
      <c r="B103" s="61">
        <v>100</v>
      </c>
      <c r="C103" s="59" t="s">
        <v>209</v>
      </c>
      <c r="D103" s="63" t="str">
        <f>IF(FOcorrencias[[#This Row],[Data da Ocorrência]]="","",TEXT(FOcorrencias[[#This Row],[Data da Ocorrência]],"dddd"))</f>
        <v>terça-feira</v>
      </c>
      <c r="E103" s="6">
        <v>11</v>
      </c>
      <c r="F103" s="45" t="str">
        <f>IF(FOcorrencias[[#This Row],[Matricula]]="","",VLOOKUP(FOcorrencias[[#This Row],[Matricula]],Cadastros!$P:$Q,2,0))</f>
        <v>Funcionario 11</v>
      </c>
      <c r="G103" s="49" t="s">
        <v>90</v>
      </c>
      <c r="H103" s="17" t="s">
        <v>391</v>
      </c>
      <c r="I103" s="73"/>
      <c r="J103" s="74" t="s">
        <v>95</v>
      </c>
      <c r="K103" s="85" t="s">
        <v>370</v>
      </c>
      <c r="L103" s="89"/>
      <c r="M103" s="101" t="str" cm="1">
        <f t="array" ref="M103">INDEX('Jornada Prevista'!$H:$H,MATCH(1,('Jornada Prevista'!$B:$B=FOcorrencias[[#This Row],[Matricula]])*('Jornada Prevista'!$P:$P=FOcorrencias[[#This Row],[Mês/Ano]]),0))</f>
        <v>Empresa Y</v>
      </c>
      <c r="N103" s="101" t="str" cm="1">
        <f t="array" ref="N103">INDEX('Jornada Prevista'!$I:$I,MATCH(1,('Jornada Prevista'!$B:$B=FOcorrencias[[#This Row],[Matricula]])*('Jornada Prevista'!$P:$P=FOcorrencias[[#This Row],[Mês/Ano]]),0))</f>
        <v>Marketing</v>
      </c>
      <c r="O103" s="97" t="str" cm="1">
        <f t="array" ref="O103">INDEX('Jornada Prevista'!$J:$J,MATCH(1,('Jornada Prevista'!$B:$B=FOcorrencias[[#This Row],[Matricula]])*('Jornada Prevista'!$P:$P=FOcorrencias[[#This Row],[Mês/Ano]]),0))</f>
        <v>Assistente</v>
      </c>
      <c r="P103" s="97" t="str" cm="1">
        <f t="array" ref="P103">INDEX('Jornada Prevista'!$K:$K,MATCH(1,('Jornada Prevista'!$B:$B=FOcorrencias[[#This Row],[Matricula]])*('Jornada Prevista'!$P:$P=FOcorrencias[[#This Row],[Mês/Ano]]),0))</f>
        <v>Turno D</v>
      </c>
      <c r="Q103" s="97" t="str" cm="1">
        <f t="array" ref="Q103">INDEX('Jornada Prevista'!$L:$L,MATCH(1,('Jornada Prevista'!$B:$B=FOcorrencias[[#This Row],[Matricula]])*('Jornada Prevista'!$P:$P=FOcorrencias[[#This Row],[Mês/Ano]]),0))</f>
        <v>6x1</v>
      </c>
      <c r="R103" s="97" t="str" cm="1">
        <f t="array" ref="R103">INDEX('Jornada Prevista'!$M:$M,MATCH(1,('Jornada Prevista'!$B:$B=FOcorrencias[[#This Row],[Matricula]])*('Jornada Prevista'!$P:$P=FOcorrencias[[#This Row],[Mês/Ano]]),0))</f>
        <v>PJ</v>
      </c>
      <c r="S103" s="97">
        <f>SUMIFS('Jornada Prevista'!$G:$G,'Jornada Prevista'!$B:$B,FOcorrencias[[#This Row],[Matricula]],'Jornada Prevista'!$P:$P,FOcorrencias[[#This Row],[Mês/Ano]])</f>
        <v>184.80000000000015</v>
      </c>
      <c r="T103" s="105">
        <f>SUMIFS('Jornada Prevista'!$N:$N,'Jornada Prevista'!$B:$B,FOcorrencias[[#This Row],[Matricula]],'Jornada Prevista'!$P:$P,FOcorrencias[[#This Row],[Mês/Ano]])</f>
        <v>4471.83</v>
      </c>
      <c r="U103" s="101">
        <f>SUMIFS('Jornada Prevista'!$O:$O,'Jornada Prevista'!$B:$B,FOcorrencias[[#This Row],[Matricula]],'Jornada Prevista'!$P:$P,FOcorrencias[[#This Row],[Mês/Ano]])</f>
        <v>24.198214285714265</v>
      </c>
      <c r="V103" s="94" t="str">
        <f>IF(FOcorrencias[[#This Row],[Data da Ocorrência]]="","",TEXT(FOcorrencias[[#This Row],[Data da Ocorrência]],"mm/aaaa"))</f>
        <v>01/2025</v>
      </c>
    </row>
    <row r="104" spans="2:22" ht="14.4" x14ac:dyDescent="0.25">
      <c r="B104" s="61">
        <v>101</v>
      </c>
      <c r="C104" s="59" t="s">
        <v>235</v>
      </c>
      <c r="D104" s="63" t="str">
        <f>IF(FOcorrencias[[#This Row],[Data da Ocorrência]]="","",TEXT(FOcorrencias[[#This Row],[Data da Ocorrência]],"dddd"))</f>
        <v>segunda-feira</v>
      </c>
      <c r="E104" s="6">
        <v>11</v>
      </c>
      <c r="F104" s="45" t="str">
        <f>IF(FOcorrencias[[#This Row],[Matricula]]="","",VLOOKUP(FOcorrencias[[#This Row],[Matricula]],Cadastros!$P:$Q,2,0))</f>
        <v>Funcionario 11</v>
      </c>
      <c r="G104" s="49" t="s">
        <v>88</v>
      </c>
      <c r="H104" s="17" t="s">
        <v>384</v>
      </c>
      <c r="I104" s="73"/>
      <c r="J104" s="74" t="s">
        <v>95</v>
      </c>
      <c r="K104" s="85" t="s">
        <v>396</v>
      </c>
      <c r="L104" s="89"/>
      <c r="M104" s="101" t="str" cm="1">
        <f t="array" ref="M104">INDEX('Jornada Prevista'!$H:$H,MATCH(1,('Jornada Prevista'!$B:$B=FOcorrencias[[#This Row],[Matricula]])*('Jornada Prevista'!$P:$P=FOcorrencias[[#This Row],[Mês/Ano]]),0))</f>
        <v>Empresa X</v>
      </c>
      <c r="N104" s="101" t="str" cm="1">
        <f t="array" ref="N104">INDEX('Jornada Prevista'!$I:$I,MATCH(1,('Jornada Prevista'!$B:$B=FOcorrencias[[#This Row],[Matricula]])*('Jornada Prevista'!$P:$P=FOcorrencias[[#This Row],[Mês/Ano]]),0))</f>
        <v>Financeiro</v>
      </c>
      <c r="O104" s="97" t="str" cm="1">
        <f t="array" ref="O104">INDEX('Jornada Prevista'!$J:$J,MATCH(1,('Jornada Prevista'!$B:$B=FOcorrencias[[#This Row],[Matricula]])*('Jornada Prevista'!$P:$P=FOcorrencias[[#This Row],[Mês/Ano]]),0))</f>
        <v>Estagiário</v>
      </c>
      <c r="P104" s="97" t="str" cm="1">
        <f t="array" ref="P104">INDEX('Jornada Prevista'!$K:$K,MATCH(1,('Jornada Prevista'!$B:$B=FOcorrencias[[#This Row],[Matricula]])*('Jornada Prevista'!$P:$P=FOcorrencias[[#This Row],[Mês/Ano]]),0))</f>
        <v>Turno C</v>
      </c>
      <c r="Q104" s="97" t="str" cm="1">
        <f t="array" ref="Q104">INDEX('Jornada Prevista'!$L:$L,MATCH(1,('Jornada Prevista'!$B:$B=FOcorrencias[[#This Row],[Matricula]])*('Jornada Prevista'!$P:$P=FOcorrencias[[#This Row],[Mês/Ano]]),0))</f>
        <v>12x36</v>
      </c>
      <c r="R104" s="97" t="str" cm="1">
        <f t="array" ref="R104">INDEX('Jornada Prevista'!$M:$M,MATCH(1,('Jornada Prevista'!$B:$B=FOcorrencias[[#This Row],[Matricula]])*('Jornada Prevista'!$P:$P=FOcorrencias[[#This Row],[Mês/Ano]]),0))</f>
        <v>CLT</v>
      </c>
      <c r="S104" s="97">
        <f>SUMIFS('Jornada Prevista'!$G:$G,'Jornada Prevista'!$B:$B,FOcorrencias[[#This Row],[Matricula]],'Jornada Prevista'!$P:$P,FOcorrencias[[#This Row],[Mês/Ano]])</f>
        <v>184.80000000000015</v>
      </c>
      <c r="T104" s="105">
        <f>SUMIFS('Jornada Prevista'!$N:$N,'Jornada Prevista'!$B:$B,FOcorrencias[[#This Row],[Matricula]],'Jornada Prevista'!$P:$P,FOcorrencias[[#This Row],[Mês/Ano]])</f>
        <v>7682.78</v>
      </c>
      <c r="U104" s="101">
        <f>SUMIFS('Jornada Prevista'!$O:$O,'Jornada Prevista'!$B:$B,FOcorrencias[[#This Row],[Matricula]],'Jornada Prevista'!$P:$P,FOcorrencias[[#This Row],[Mês/Ano]])</f>
        <v>41.57348484848481</v>
      </c>
      <c r="V104" s="94" t="str">
        <f>IF(FOcorrencias[[#This Row],[Data da Ocorrência]]="","",TEXT(FOcorrencias[[#This Row],[Data da Ocorrência]],"mm/aaaa"))</f>
        <v>07/2025</v>
      </c>
    </row>
    <row r="105" spans="2:22" ht="14.4" x14ac:dyDescent="0.25">
      <c r="B105" s="61">
        <v>102</v>
      </c>
      <c r="C105" s="59" t="s">
        <v>175</v>
      </c>
      <c r="D105" s="63" t="str">
        <f>IF(FOcorrencias[[#This Row],[Data da Ocorrência]]="","",TEXT(FOcorrencias[[#This Row],[Data da Ocorrência]],"dddd"))</f>
        <v>segunda-feira</v>
      </c>
      <c r="E105" s="6">
        <v>11</v>
      </c>
      <c r="F105" s="45" t="str">
        <f>IF(FOcorrencias[[#This Row],[Matricula]]="","",VLOOKUP(FOcorrencias[[#This Row],[Matricula]],Cadastros!$P:$Q,2,0))</f>
        <v>Funcionario 11</v>
      </c>
      <c r="G105" s="49" t="s">
        <v>90</v>
      </c>
      <c r="H105" s="17" t="s">
        <v>391</v>
      </c>
      <c r="I105" s="73"/>
      <c r="J105" s="74" t="s">
        <v>371</v>
      </c>
      <c r="K105" s="85" t="s">
        <v>379</v>
      </c>
      <c r="L105" s="89"/>
      <c r="M105" s="101" t="str" cm="1">
        <f t="array" ref="M105">INDEX('Jornada Prevista'!$H:$H,MATCH(1,('Jornada Prevista'!$B:$B=FOcorrencias[[#This Row],[Matricula]])*('Jornada Prevista'!$P:$P=FOcorrencias[[#This Row],[Mês/Ano]]),0))</f>
        <v>Empresa Z</v>
      </c>
      <c r="N105" s="101" t="str" cm="1">
        <f t="array" ref="N105">INDEX('Jornada Prevista'!$I:$I,MATCH(1,('Jornada Prevista'!$B:$B=FOcorrencias[[#This Row],[Matricula]])*('Jornada Prevista'!$P:$P=FOcorrencias[[#This Row],[Mês/Ano]]),0))</f>
        <v>Qualidade</v>
      </c>
      <c r="O105" s="97" t="str" cm="1">
        <f t="array" ref="O105">INDEX('Jornada Prevista'!$J:$J,MATCH(1,('Jornada Prevista'!$B:$B=FOcorrencias[[#This Row],[Matricula]])*('Jornada Prevista'!$P:$P=FOcorrencias[[#This Row],[Mês/Ano]]),0))</f>
        <v>Engenheiro</v>
      </c>
      <c r="P105" s="97" t="str" cm="1">
        <f t="array" ref="P105">INDEX('Jornada Prevista'!$K:$K,MATCH(1,('Jornada Prevista'!$B:$B=FOcorrencias[[#This Row],[Matricula]])*('Jornada Prevista'!$P:$P=FOcorrencias[[#This Row],[Mês/Ano]]),0))</f>
        <v>Turno Folguista</v>
      </c>
      <c r="Q105" s="97" t="str" cm="1">
        <f t="array" ref="Q105">INDEX('Jornada Prevista'!$L:$L,MATCH(1,('Jornada Prevista'!$B:$B=FOcorrencias[[#This Row],[Matricula]])*('Jornada Prevista'!$P:$P=FOcorrencias[[#This Row],[Mês/Ano]]),0))</f>
        <v>6x1</v>
      </c>
      <c r="R105" s="97" t="str" cm="1">
        <f t="array" ref="R105">INDEX('Jornada Prevista'!$M:$M,MATCH(1,('Jornada Prevista'!$B:$B=FOcorrencias[[#This Row],[Matricula]])*('Jornada Prevista'!$P:$P=FOcorrencias[[#This Row],[Mês/Ano]]),0))</f>
        <v>PJ</v>
      </c>
      <c r="S105" s="97">
        <f>SUMIFS('Jornada Prevista'!$G:$G,'Jornada Prevista'!$B:$B,FOcorrencias[[#This Row],[Matricula]],'Jornada Prevista'!$P:$P,FOcorrencias[[#This Row],[Mês/Ano]])</f>
        <v>184.80000000000015</v>
      </c>
      <c r="T105" s="105">
        <f>SUMIFS('Jornada Prevista'!$N:$N,'Jornada Prevista'!$B:$B,FOcorrencias[[#This Row],[Matricula]],'Jornada Prevista'!$P:$P,FOcorrencias[[#This Row],[Mês/Ano]])</f>
        <v>4073.39</v>
      </c>
      <c r="U105" s="101">
        <f>SUMIFS('Jornada Prevista'!$O:$O,'Jornada Prevista'!$B:$B,FOcorrencias[[#This Row],[Matricula]],'Jornada Prevista'!$P:$P,FOcorrencias[[#This Row],[Mês/Ano]])</f>
        <v>22.042153679653662</v>
      </c>
      <c r="V105" s="94" t="str">
        <f>IF(FOcorrencias[[#This Row],[Data da Ocorrência]]="","",TEXT(FOcorrencias[[#This Row],[Data da Ocorrência]],"mm/aaaa"))</f>
        <v>03/2025</v>
      </c>
    </row>
    <row r="106" spans="2:22" ht="14.4" x14ac:dyDescent="0.25">
      <c r="B106" s="61">
        <v>103</v>
      </c>
      <c r="C106" s="59" t="s">
        <v>236</v>
      </c>
      <c r="D106" s="63" t="str">
        <f>IF(FOcorrencias[[#This Row],[Data da Ocorrência]]="","",TEXT(FOcorrencias[[#This Row],[Data da Ocorrência]],"dddd"))</f>
        <v>quinta-feira</v>
      </c>
      <c r="E106" s="6">
        <v>11</v>
      </c>
      <c r="F106" s="45" t="str">
        <f>IF(FOcorrencias[[#This Row],[Matricula]]="","",VLOOKUP(FOcorrencias[[#This Row],[Matricula]],Cadastros!$P:$Q,2,0))</f>
        <v>Funcionario 11</v>
      </c>
      <c r="G106" s="49" t="s">
        <v>90</v>
      </c>
      <c r="H106" s="17" t="s">
        <v>376</v>
      </c>
      <c r="I106" s="73"/>
      <c r="J106" s="74" t="s">
        <v>95</v>
      </c>
      <c r="K106" s="85" t="s">
        <v>382</v>
      </c>
      <c r="L106" s="89"/>
      <c r="M106" s="101" t="str" cm="1">
        <f t="array" ref="M106">INDEX('Jornada Prevista'!$H:$H,MATCH(1,('Jornada Prevista'!$B:$B=FOcorrencias[[#This Row],[Matricula]])*('Jornada Prevista'!$P:$P=FOcorrencias[[#This Row],[Mês/Ano]]),0))</f>
        <v>Empresa Z</v>
      </c>
      <c r="N106" s="101" t="str" cm="1">
        <f t="array" ref="N106">INDEX('Jornada Prevista'!$I:$I,MATCH(1,('Jornada Prevista'!$B:$B=FOcorrencias[[#This Row],[Matricula]])*('Jornada Prevista'!$P:$P=FOcorrencias[[#This Row],[Mês/Ano]]),0))</f>
        <v>Atendimento</v>
      </c>
      <c r="O106" s="97" t="str" cm="1">
        <f t="array" ref="O106">INDEX('Jornada Prevista'!$J:$J,MATCH(1,('Jornada Prevista'!$B:$B=FOcorrencias[[#This Row],[Matricula]])*('Jornada Prevista'!$P:$P=FOcorrencias[[#This Row],[Mês/Ano]]),0))</f>
        <v>Analista Pleno</v>
      </c>
      <c r="P106" s="97" t="str" cm="1">
        <f t="array" ref="P106">INDEX('Jornada Prevista'!$K:$K,MATCH(1,('Jornada Prevista'!$B:$B=FOcorrencias[[#This Row],[Matricula]])*('Jornada Prevista'!$P:$P=FOcorrencias[[#This Row],[Mês/Ano]]),0))</f>
        <v>Turno C</v>
      </c>
      <c r="Q106" s="97" t="str" cm="1">
        <f t="array" ref="Q106">INDEX('Jornada Prevista'!$L:$L,MATCH(1,('Jornada Prevista'!$B:$B=FOcorrencias[[#This Row],[Matricula]])*('Jornada Prevista'!$P:$P=FOcorrencias[[#This Row],[Mês/Ano]]),0))</f>
        <v>6x1</v>
      </c>
      <c r="R106" s="97" t="str" cm="1">
        <f t="array" ref="R106">INDEX('Jornada Prevista'!$M:$M,MATCH(1,('Jornada Prevista'!$B:$B=FOcorrencias[[#This Row],[Matricula]])*('Jornada Prevista'!$P:$P=FOcorrencias[[#This Row],[Mês/Ano]]),0))</f>
        <v>Estágio</v>
      </c>
      <c r="S106" s="97">
        <f>SUMIFS('Jornada Prevista'!$G:$G,'Jornada Prevista'!$B:$B,FOcorrencias[[#This Row],[Matricula]],'Jornada Prevista'!$P:$P,FOcorrencias[[#This Row],[Mês/Ano]])</f>
        <v>184.80000000000015</v>
      </c>
      <c r="T106" s="105">
        <f>SUMIFS('Jornada Prevista'!$N:$N,'Jornada Prevista'!$B:$B,FOcorrencias[[#This Row],[Matricula]],'Jornada Prevista'!$P:$P,FOcorrencias[[#This Row],[Mês/Ano]])</f>
        <v>8890.0300000000007</v>
      </c>
      <c r="U106" s="101">
        <f>SUMIFS('Jornada Prevista'!$O:$O,'Jornada Prevista'!$B:$B,FOcorrencias[[#This Row],[Matricula]],'Jornada Prevista'!$P:$P,FOcorrencias[[#This Row],[Mês/Ano]])</f>
        <v>48.106222943722905</v>
      </c>
      <c r="V106" s="94" t="str">
        <f>IF(FOcorrencias[[#This Row],[Data da Ocorrência]]="","",TEXT(FOcorrencias[[#This Row],[Data da Ocorrência]],"mm/aaaa"))</f>
        <v>11/2025</v>
      </c>
    </row>
    <row r="107" spans="2:22" ht="14.4" x14ac:dyDescent="0.25">
      <c r="B107" s="61">
        <v>104</v>
      </c>
      <c r="C107" s="59" t="s">
        <v>237</v>
      </c>
      <c r="D107" s="63" t="str">
        <f>IF(FOcorrencias[[#This Row],[Data da Ocorrência]]="","",TEXT(FOcorrencias[[#This Row],[Data da Ocorrência]],"dddd"))</f>
        <v>sábado</v>
      </c>
      <c r="E107" s="6">
        <v>11</v>
      </c>
      <c r="F107" s="45" t="str">
        <f>IF(FOcorrencias[[#This Row],[Matricula]]="","",VLOOKUP(FOcorrencias[[#This Row],[Matricula]],Cadastros!$P:$Q,2,0))</f>
        <v>Funcionario 11</v>
      </c>
      <c r="G107" s="49" t="s">
        <v>88</v>
      </c>
      <c r="H107" s="17" t="s">
        <v>373</v>
      </c>
      <c r="I107" s="73" t="s">
        <v>367</v>
      </c>
      <c r="J107" s="74" t="s">
        <v>95</v>
      </c>
      <c r="K107" s="85" t="s">
        <v>377</v>
      </c>
      <c r="L107" s="89"/>
      <c r="M107" s="101" t="str" cm="1">
        <f t="array" ref="M107">INDEX('Jornada Prevista'!$H:$H,MATCH(1,('Jornada Prevista'!$B:$B=FOcorrencias[[#This Row],[Matricula]])*('Jornada Prevista'!$P:$P=FOcorrencias[[#This Row],[Mês/Ano]]),0))</f>
        <v>Empresa Y</v>
      </c>
      <c r="N107" s="101" t="str" cm="1">
        <f t="array" ref="N107">INDEX('Jornada Prevista'!$I:$I,MATCH(1,('Jornada Prevista'!$B:$B=FOcorrencias[[#This Row],[Matricula]])*('Jornada Prevista'!$P:$P=FOcorrencias[[#This Row],[Mês/Ano]]),0))</f>
        <v>Produção</v>
      </c>
      <c r="O107" s="97" t="str" cm="1">
        <f t="array" ref="O107">INDEX('Jornada Prevista'!$J:$J,MATCH(1,('Jornada Prevista'!$B:$B=FOcorrencias[[#This Row],[Matricula]])*('Jornada Prevista'!$P:$P=FOcorrencias[[#This Row],[Mês/Ano]]),0))</f>
        <v>Atendente</v>
      </c>
      <c r="P107" s="97" t="str" cm="1">
        <f t="array" ref="P107">INDEX('Jornada Prevista'!$K:$K,MATCH(1,('Jornada Prevista'!$B:$B=FOcorrencias[[#This Row],[Matricula]])*('Jornada Prevista'!$P:$P=FOcorrencias[[#This Row],[Mês/Ano]]),0))</f>
        <v>Turno D</v>
      </c>
      <c r="Q107" s="97" t="str" cm="1">
        <f t="array" ref="Q107">INDEX('Jornada Prevista'!$L:$L,MATCH(1,('Jornada Prevista'!$B:$B=FOcorrencias[[#This Row],[Matricula]])*('Jornada Prevista'!$P:$P=FOcorrencias[[#This Row],[Mês/Ano]]),0))</f>
        <v>6x1</v>
      </c>
      <c r="R107" s="97" t="str" cm="1">
        <f t="array" ref="R107">INDEX('Jornada Prevista'!$M:$M,MATCH(1,('Jornada Prevista'!$B:$B=FOcorrencias[[#This Row],[Matricula]])*('Jornada Prevista'!$P:$P=FOcorrencias[[#This Row],[Mês/Ano]]),0))</f>
        <v>CLT</v>
      </c>
      <c r="S107" s="97">
        <f>SUMIFS('Jornada Prevista'!$G:$G,'Jornada Prevista'!$B:$B,FOcorrencias[[#This Row],[Matricula]],'Jornada Prevista'!$P:$P,FOcorrencias[[#This Row],[Mês/Ano]])</f>
        <v>184.80000000000015</v>
      </c>
      <c r="T107" s="105">
        <f>SUMIFS('Jornada Prevista'!$N:$N,'Jornada Prevista'!$B:$B,FOcorrencias[[#This Row],[Matricula]],'Jornada Prevista'!$P:$P,FOcorrencias[[#This Row],[Mês/Ano]])</f>
        <v>11848.54</v>
      </c>
      <c r="U107" s="101">
        <f>SUMIFS('Jornada Prevista'!$O:$O,'Jornada Prevista'!$B:$B,FOcorrencias[[#This Row],[Matricula]],'Jornada Prevista'!$P:$P,FOcorrencias[[#This Row],[Mês/Ano]])</f>
        <v>64.115476190476144</v>
      </c>
      <c r="V107" s="94" t="str">
        <f>IF(FOcorrencias[[#This Row],[Data da Ocorrência]]="","",TEXT(FOcorrencias[[#This Row],[Data da Ocorrência]],"mm/aaaa"))</f>
        <v>02/2025</v>
      </c>
    </row>
    <row r="108" spans="2:22" ht="14.4" x14ac:dyDescent="0.25">
      <c r="B108" s="61">
        <v>105</v>
      </c>
      <c r="C108" s="59" t="s">
        <v>238</v>
      </c>
      <c r="D108" s="63" t="str">
        <f>IF(FOcorrencias[[#This Row],[Data da Ocorrência]]="","",TEXT(FOcorrencias[[#This Row],[Data da Ocorrência]],"dddd"))</f>
        <v>terça-feira</v>
      </c>
      <c r="E108" s="6">
        <v>11</v>
      </c>
      <c r="F108" s="45" t="str">
        <f>IF(FOcorrencias[[#This Row],[Matricula]]="","",VLOOKUP(FOcorrencias[[#This Row],[Matricula]],Cadastros!$P:$Q,2,0))</f>
        <v>Funcionario 11</v>
      </c>
      <c r="G108" s="49" t="s">
        <v>87</v>
      </c>
      <c r="H108" s="17" t="s">
        <v>397</v>
      </c>
      <c r="I108" s="73"/>
      <c r="J108" s="74" t="s">
        <v>371</v>
      </c>
      <c r="K108" s="85" t="s">
        <v>375</v>
      </c>
      <c r="L108" s="89" t="s">
        <v>388</v>
      </c>
      <c r="M108" s="101" t="str" cm="1">
        <f t="array" ref="M108">INDEX('Jornada Prevista'!$H:$H,MATCH(1,('Jornada Prevista'!$B:$B=FOcorrencias[[#This Row],[Matricula]])*('Jornada Prevista'!$P:$P=FOcorrencias[[#This Row],[Mês/Ano]]),0))</f>
        <v>Empresa Y</v>
      </c>
      <c r="N108" s="101" t="str" cm="1">
        <f t="array" ref="N108">INDEX('Jornada Prevista'!$I:$I,MATCH(1,('Jornada Prevista'!$B:$B=FOcorrencias[[#This Row],[Matricula]])*('Jornada Prevista'!$P:$P=FOcorrencias[[#This Row],[Mês/Ano]]),0))</f>
        <v>Jurídico</v>
      </c>
      <c r="O108" s="97" t="str" cm="1">
        <f t="array" ref="O108">INDEX('Jornada Prevista'!$J:$J,MATCH(1,('Jornada Prevista'!$B:$B=FOcorrencias[[#This Row],[Matricula]])*('Jornada Prevista'!$P:$P=FOcorrencias[[#This Row],[Mês/Ano]]),0))</f>
        <v>Coordenador</v>
      </c>
      <c r="P108" s="97" t="str" cm="1">
        <f t="array" ref="P108">INDEX('Jornada Prevista'!$K:$K,MATCH(1,('Jornada Prevista'!$B:$B=FOcorrencias[[#This Row],[Matricula]])*('Jornada Prevista'!$P:$P=FOcorrencias[[#This Row],[Mês/Ano]]),0))</f>
        <v>Turno B</v>
      </c>
      <c r="Q108" s="97" t="str" cm="1">
        <f t="array" ref="Q108">INDEX('Jornada Prevista'!$L:$L,MATCH(1,('Jornada Prevista'!$B:$B=FOcorrencias[[#This Row],[Matricula]])*('Jornada Prevista'!$P:$P=FOcorrencias[[#This Row],[Mês/Ano]]),0))</f>
        <v>5x1</v>
      </c>
      <c r="R108" s="97" t="str" cm="1">
        <f t="array" ref="R108">INDEX('Jornada Prevista'!$M:$M,MATCH(1,('Jornada Prevista'!$B:$B=FOcorrencias[[#This Row],[Matricula]])*('Jornada Prevista'!$P:$P=FOcorrencias[[#This Row],[Mês/Ano]]),0))</f>
        <v>CLT</v>
      </c>
      <c r="S108" s="97">
        <f>SUMIFS('Jornada Prevista'!$G:$G,'Jornada Prevista'!$B:$B,FOcorrencias[[#This Row],[Matricula]],'Jornada Prevista'!$P:$P,FOcorrencias[[#This Row],[Mês/Ano]])</f>
        <v>184.80000000000015</v>
      </c>
      <c r="T108" s="105">
        <f>SUMIFS('Jornada Prevista'!$N:$N,'Jornada Prevista'!$B:$B,FOcorrencias[[#This Row],[Matricula]],'Jornada Prevista'!$P:$P,FOcorrencias[[#This Row],[Mês/Ano]])</f>
        <v>10039.049999999999</v>
      </c>
      <c r="U108" s="101">
        <f>SUMIFS('Jornada Prevista'!$O:$O,'Jornada Prevista'!$B:$B,FOcorrencias[[#This Row],[Matricula]],'Jornada Prevista'!$P:$P,FOcorrencias[[#This Row],[Mês/Ano]])</f>
        <v>54.323863636363591</v>
      </c>
      <c r="V108" s="94" t="str">
        <f>IF(FOcorrencias[[#This Row],[Data da Ocorrência]]="","",TEXT(FOcorrencias[[#This Row],[Data da Ocorrência]],"mm/aaaa"))</f>
        <v>05/2025</v>
      </c>
    </row>
    <row r="109" spans="2:22" ht="14.4" x14ac:dyDescent="0.25">
      <c r="B109" s="61">
        <v>106</v>
      </c>
      <c r="C109" s="59" t="s">
        <v>239</v>
      </c>
      <c r="D109" s="63" t="str">
        <f>IF(FOcorrencias[[#This Row],[Data da Ocorrência]]="","",TEXT(FOcorrencias[[#This Row],[Data da Ocorrência]],"dddd"))</f>
        <v>segunda-feira</v>
      </c>
      <c r="E109" s="6">
        <v>12</v>
      </c>
      <c r="F109" s="45" t="str">
        <f>IF(FOcorrencias[[#This Row],[Matricula]]="","",VLOOKUP(FOcorrencias[[#This Row],[Matricula]],Cadastros!$P:$Q,2,0))</f>
        <v>Funcionario 12</v>
      </c>
      <c r="G109" s="49" t="s">
        <v>89</v>
      </c>
      <c r="H109" s="17" t="s">
        <v>369</v>
      </c>
      <c r="I109" s="73"/>
      <c r="J109" s="74" t="s">
        <v>371</v>
      </c>
      <c r="K109" s="85" t="s">
        <v>398</v>
      </c>
      <c r="L109" s="89" t="s">
        <v>383</v>
      </c>
      <c r="M109" s="101" t="str" cm="1">
        <f t="array" ref="M109">INDEX('Jornada Prevista'!$H:$H,MATCH(1,('Jornada Prevista'!$B:$B=FOcorrencias[[#This Row],[Matricula]])*('Jornada Prevista'!$P:$P=FOcorrencias[[#This Row],[Mês/Ano]]),0))</f>
        <v>Empresa Y</v>
      </c>
      <c r="N109" s="101" t="str" cm="1">
        <f t="array" ref="N109">INDEX('Jornada Prevista'!$I:$I,MATCH(1,('Jornada Prevista'!$B:$B=FOcorrencias[[#This Row],[Matricula]])*('Jornada Prevista'!$P:$P=FOcorrencias[[#This Row],[Mês/Ano]]),0))</f>
        <v>Vendas</v>
      </c>
      <c r="O109" s="97" t="str" cm="1">
        <f t="array" ref="O109">INDEX('Jornada Prevista'!$J:$J,MATCH(1,('Jornada Prevista'!$B:$B=FOcorrencias[[#This Row],[Matricula]])*('Jornada Prevista'!$P:$P=FOcorrencias[[#This Row],[Mês/Ano]]),0))</f>
        <v>Gerente</v>
      </c>
      <c r="P109" s="97" t="str" cm="1">
        <f t="array" ref="P109">INDEX('Jornada Prevista'!$K:$K,MATCH(1,('Jornada Prevista'!$B:$B=FOcorrencias[[#This Row],[Matricula]])*('Jornada Prevista'!$P:$P=FOcorrencias[[#This Row],[Mês/Ano]]),0))</f>
        <v>Turno Folguista</v>
      </c>
      <c r="Q109" s="97" t="str" cm="1">
        <f t="array" ref="Q109">INDEX('Jornada Prevista'!$L:$L,MATCH(1,('Jornada Prevista'!$B:$B=FOcorrencias[[#This Row],[Matricula]])*('Jornada Prevista'!$P:$P=FOcorrencias[[#This Row],[Mês/Ano]]),0))</f>
        <v>6x1</v>
      </c>
      <c r="R109" s="97" t="str" cm="1">
        <f t="array" ref="R109">INDEX('Jornada Prevista'!$M:$M,MATCH(1,('Jornada Prevista'!$B:$B=FOcorrencias[[#This Row],[Matricula]])*('Jornada Prevista'!$P:$P=FOcorrencias[[#This Row],[Mês/Ano]]),0))</f>
        <v>CLT</v>
      </c>
      <c r="S109" s="97">
        <f>SUMIFS('Jornada Prevista'!$G:$G,'Jornada Prevista'!$B:$B,FOcorrencias[[#This Row],[Matricula]],'Jornada Prevista'!$P:$P,FOcorrencias[[#This Row],[Mês/Ano]])</f>
        <v>184.80000000000015</v>
      </c>
      <c r="T109" s="105">
        <f>SUMIFS('Jornada Prevista'!$N:$N,'Jornada Prevista'!$B:$B,FOcorrencias[[#This Row],[Matricula]],'Jornada Prevista'!$P:$P,FOcorrencias[[#This Row],[Mês/Ano]])</f>
        <v>3829.75</v>
      </c>
      <c r="U109" s="101">
        <f>SUMIFS('Jornada Prevista'!$O:$O,'Jornada Prevista'!$B:$B,FOcorrencias[[#This Row],[Matricula]],'Jornada Prevista'!$P:$P,FOcorrencias[[#This Row],[Mês/Ano]])</f>
        <v>20.723755411255393</v>
      </c>
      <c r="V109" s="94" t="str">
        <f>IF(FOcorrencias[[#This Row],[Data da Ocorrência]]="","",TEXT(FOcorrencias[[#This Row],[Data da Ocorrência]],"mm/aaaa"))</f>
        <v>02/2025</v>
      </c>
    </row>
    <row r="110" spans="2:22" ht="14.4" x14ac:dyDescent="0.25">
      <c r="B110" s="61">
        <v>107</v>
      </c>
      <c r="C110" s="59" t="s">
        <v>240</v>
      </c>
      <c r="D110" s="63" t="str">
        <f>IF(FOcorrencias[[#This Row],[Data da Ocorrência]]="","",TEXT(FOcorrencias[[#This Row],[Data da Ocorrência]],"dddd"))</f>
        <v>quarta-feira</v>
      </c>
      <c r="E110" s="6">
        <v>12</v>
      </c>
      <c r="F110" s="45" t="str">
        <f>IF(FOcorrencias[[#This Row],[Matricula]]="","",VLOOKUP(FOcorrencias[[#This Row],[Matricula]],Cadastros!$P:$Q,2,0))</f>
        <v>Funcionario 12</v>
      </c>
      <c r="G110" s="49" t="s">
        <v>90</v>
      </c>
      <c r="H110" s="17" t="s">
        <v>384</v>
      </c>
      <c r="I110" s="73"/>
      <c r="J110" s="74" t="s">
        <v>371</v>
      </c>
      <c r="K110" s="85" t="s">
        <v>370</v>
      </c>
      <c r="L110" s="89"/>
      <c r="M110" s="101" t="str" cm="1">
        <f t="array" ref="M110">INDEX('Jornada Prevista'!$H:$H,MATCH(1,('Jornada Prevista'!$B:$B=FOcorrencias[[#This Row],[Matricula]])*('Jornada Prevista'!$P:$P=FOcorrencias[[#This Row],[Mês/Ano]]),0))</f>
        <v>Empresa X</v>
      </c>
      <c r="N110" s="101" t="str" cm="1">
        <f t="array" ref="N110">INDEX('Jornada Prevista'!$I:$I,MATCH(1,('Jornada Prevista'!$B:$B=FOcorrencias[[#This Row],[Matricula]])*('Jornada Prevista'!$P:$P=FOcorrencias[[#This Row],[Mês/Ano]]),0))</f>
        <v>Qualidade</v>
      </c>
      <c r="O110" s="97" t="str" cm="1">
        <f t="array" ref="O110">INDEX('Jornada Prevista'!$J:$J,MATCH(1,('Jornada Prevista'!$B:$B=FOcorrencias[[#This Row],[Matricula]])*('Jornada Prevista'!$P:$P=FOcorrencias[[#This Row],[Mês/Ano]]),0))</f>
        <v>Administrador</v>
      </c>
      <c r="P110" s="97" t="str" cm="1">
        <f t="array" ref="P110">INDEX('Jornada Prevista'!$K:$K,MATCH(1,('Jornada Prevista'!$B:$B=FOcorrencias[[#This Row],[Matricula]])*('Jornada Prevista'!$P:$P=FOcorrencias[[#This Row],[Mês/Ano]]),0))</f>
        <v>Turno D</v>
      </c>
      <c r="Q110" s="97" t="str" cm="1">
        <f t="array" ref="Q110">INDEX('Jornada Prevista'!$L:$L,MATCH(1,('Jornada Prevista'!$B:$B=FOcorrencias[[#This Row],[Matricula]])*('Jornada Prevista'!$P:$P=FOcorrencias[[#This Row],[Mês/Ano]]),0))</f>
        <v>6x1</v>
      </c>
      <c r="R110" s="97" t="str" cm="1">
        <f t="array" ref="R110">INDEX('Jornada Prevista'!$M:$M,MATCH(1,('Jornada Prevista'!$B:$B=FOcorrencias[[#This Row],[Matricula]])*('Jornada Prevista'!$P:$P=FOcorrencias[[#This Row],[Mês/Ano]]),0))</f>
        <v>CLT</v>
      </c>
      <c r="S110" s="97">
        <f>SUMIFS('Jornada Prevista'!$G:$G,'Jornada Prevista'!$B:$B,FOcorrencias[[#This Row],[Matricula]],'Jornada Prevista'!$P:$P,FOcorrencias[[#This Row],[Mês/Ano]])</f>
        <v>184.80000000000015</v>
      </c>
      <c r="T110" s="105">
        <f>SUMIFS('Jornada Prevista'!$N:$N,'Jornada Prevista'!$B:$B,FOcorrencias[[#This Row],[Matricula]],'Jornada Prevista'!$P:$P,FOcorrencias[[#This Row],[Mês/Ano]])</f>
        <v>2449.09</v>
      </c>
      <c r="U110" s="101">
        <f>SUMIFS('Jornada Prevista'!$O:$O,'Jornada Prevista'!$B:$B,FOcorrencias[[#This Row],[Matricula]],'Jornada Prevista'!$P:$P,FOcorrencias[[#This Row],[Mês/Ano]])</f>
        <v>13.252651515151506</v>
      </c>
      <c r="V110" s="94" t="str">
        <f>IF(FOcorrencias[[#This Row],[Data da Ocorrência]]="","",TEXT(FOcorrencias[[#This Row],[Data da Ocorrência]],"mm/aaaa"))</f>
        <v>09/2025</v>
      </c>
    </row>
    <row r="111" spans="2:22" ht="14.4" x14ac:dyDescent="0.25">
      <c r="B111" s="61">
        <v>108</v>
      </c>
      <c r="C111" s="59" t="s">
        <v>241</v>
      </c>
      <c r="D111" s="63" t="str">
        <f>IF(FOcorrencias[[#This Row],[Data da Ocorrência]]="","",TEXT(FOcorrencias[[#This Row],[Data da Ocorrência]],"dddd"))</f>
        <v>sábado</v>
      </c>
      <c r="E111" s="6">
        <v>12</v>
      </c>
      <c r="F111" s="45" t="str">
        <f>IF(FOcorrencias[[#This Row],[Matricula]]="","",VLOOKUP(FOcorrencias[[#This Row],[Matricula]],Cadastros!$P:$Q,2,0))</f>
        <v>Funcionario 12</v>
      </c>
      <c r="G111" s="49" t="s">
        <v>89</v>
      </c>
      <c r="H111" s="17" t="s">
        <v>369</v>
      </c>
      <c r="I111" s="73"/>
      <c r="J111" s="74" t="s">
        <v>95</v>
      </c>
      <c r="K111" s="85" t="s">
        <v>372</v>
      </c>
      <c r="L111" s="89" t="s">
        <v>395</v>
      </c>
      <c r="M111" s="101" t="str" cm="1">
        <f t="array" ref="M111">INDEX('Jornada Prevista'!$H:$H,MATCH(1,('Jornada Prevista'!$B:$B=FOcorrencias[[#This Row],[Matricula]])*('Jornada Prevista'!$P:$P=FOcorrencias[[#This Row],[Mês/Ano]]),0))</f>
        <v>Empresa X</v>
      </c>
      <c r="N111" s="101" t="str" cm="1">
        <f t="array" ref="N111">INDEX('Jornada Prevista'!$I:$I,MATCH(1,('Jornada Prevista'!$B:$B=FOcorrencias[[#This Row],[Matricula]])*('Jornada Prevista'!$P:$P=FOcorrencias[[#This Row],[Mês/Ano]]),0))</f>
        <v>Engenharia</v>
      </c>
      <c r="O111" s="97" t="str" cm="1">
        <f t="array" ref="O111">INDEX('Jornada Prevista'!$J:$J,MATCH(1,('Jornada Prevista'!$B:$B=FOcorrencias[[#This Row],[Matricula]])*('Jornada Prevista'!$P:$P=FOcorrencias[[#This Row],[Mês/Ano]]),0))</f>
        <v>Programador</v>
      </c>
      <c r="P111" s="97" t="str" cm="1">
        <f t="array" ref="P111">INDEX('Jornada Prevista'!$K:$K,MATCH(1,('Jornada Prevista'!$B:$B=FOcorrencias[[#This Row],[Matricula]])*('Jornada Prevista'!$P:$P=FOcorrencias[[#This Row],[Mês/Ano]]),0))</f>
        <v>Turno B</v>
      </c>
      <c r="Q111" s="97" t="str" cm="1">
        <f t="array" ref="Q111">INDEX('Jornada Prevista'!$L:$L,MATCH(1,('Jornada Prevista'!$B:$B=FOcorrencias[[#This Row],[Matricula]])*('Jornada Prevista'!$P:$P=FOcorrencias[[#This Row],[Mês/Ano]]),0))</f>
        <v>5x1</v>
      </c>
      <c r="R111" s="97" t="str" cm="1">
        <f t="array" ref="R111">INDEX('Jornada Prevista'!$M:$M,MATCH(1,('Jornada Prevista'!$B:$B=FOcorrencias[[#This Row],[Matricula]])*('Jornada Prevista'!$P:$P=FOcorrencias[[#This Row],[Mês/Ano]]),0))</f>
        <v>Estágio</v>
      </c>
      <c r="S111" s="97">
        <f>SUMIFS('Jornada Prevista'!$G:$G,'Jornada Prevista'!$B:$B,FOcorrencias[[#This Row],[Matricula]],'Jornada Prevista'!$P:$P,FOcorrencias[[#This Row],[Mês/Ano]])</f>
        <v>184.80000000000015</v>
      </c>
      <c r="T111" s="105">
        <f>SUMIFS('Jornada Prevista'!$N:$N,'Jornada Prevista'!$B:$B,FOcorrencias[[#This Row],[Matricula]],'Jornada Prevista'!$P:$P,FOcorrencias[[#This Row],[Mês/Ano]])</f>
        <v>6527.16</v>
      </c>
      <c r="U111" s="101">
        <f>SUMIFS('Jornada Prevista'!$O:$O,'Jornada Prevista'!$B:$B,FOcorrencias[[#This Row],[Matricula]],'Jornada Prevista'!$P:$P,FOcorrencias[[#This Row],[Mês/Ano]])</f>
        <v>35.32012987012984</v>
      </c>
      <c r="V111" s="94" t="str">
        <f>IF(FOcorrencias[[#This Row],[Data da Ocorrência]]="","",TEXT(FOcorrencias[[#This Row],[Data da Ocorrência]],"mm/aaaa"))</f>
        <v>06/2025</v>
      </c>
    </row>
    <row r="112" spans="2:22" ht="14.4" x14ac:dyDescent="0.25">
      <c r="B112" s="61">
        <v>109</v>
      </c>
      <c r="C112" s="59" t="s">
        <v>163</v>
      </c>
      <c r="D112" s="63" t="str">
        <f>IF(FOcorrencias[[#This Row],[Data da Ocorrência]]="","",TEXT(FOcorrencias[[#This Row],[Data da Ocorrência]],"dddd"))</f>
        <v>terça-feira</v>
      </c>
      <c r="E112" s="6">
        <v>12</v>
      </c>
      <c r="F112" s="45" t="str">
        <f>IF(FOcorrencias[[#This Row],[Matricula]]="","",VLOOKUP(FOcorrencias[[#This Row],[Matricula]],Cadastros!$P:$Q,2,0))</f>
        <v>Funcionario 12</v>
      </c>
      <c r="G112" s="49" t="s">
        <v>89</v>
      </c>
      <c r="H112" s="17" t="s">
        <v>373</v>
      </c>
      <c r="I112" s="73" t="s">
        <v>401</v>
      </c>
      <c r="J112" s="74" t="s">
        <v>95</v>
      </c>
      <c r="K112" s="85" t="s">
        <v>394</v>
      </c>
      <c r="L112" s="89"/>
      <c r="M112" s="101" t="str" cm="1">
        <f t="array" ref="M112">INDEX('Jornada Prevista'!$H:$H,MATCH(1,('Jornada Prevista'!$B:$B=FOcorrencias[[#This Row],[Matricula]])*('Jornada Prevista'!$P:$P=FOcorrencias[[#This Row],[Mês/Ano]]),0))</f>
        <v>Empresa Z</v>
      </c>
      <c r="N112" s="101" t="str" cm="1">
        <f t="array" ref="N112">INDEX('Jornada Prevista'!$I:$I,MATCH(1,('Jornada Prevista'!$B:$B=FOcorrencias[[#This Row],[Matricula]])*('Jornada Prevista'!$P:$P=FOcorrencias[[#This Row],[Mês/Ano]]),0))</f>
        <v>TI</v>
      </c>
      <c r="O112" s="97" t="str" cm="1">
        <f t="array" ref="O112">INDEX('Jornada Prevista'!$J:$J,MATCH(1,('Jornada Prevista'!$B:$B=FOcorrencias[[#This Row],[Matricula]])*('Jornada Prevista'!$P:$P=FOcorrencias[[#This Row],[Mês/Ano]]),0))</f>
        <v>Gerente</v>
      </c>
      <c r="P112" s="97" t="str" cm="1">
        <f t="array" ref="P112">INDEX('Jornada Prevista'!$K:$K,MATCH(1,('Jornada Prevista'!$B:$B=FOcorrencias[[#This Row],[Matricula]])*('Jornada Prevista'!$P:$P=FOcorrencias[[#This Row],[Mês/Ano]]),0))</f>
        <v>Turno D</v>
      </c>
      <c r="Q112" s="97" t="str" cm="1">
        <f t="array" ref="Q112">INDEX('Jornada Prevista'!$L:$L,MATCH(1,('Jornada Prevista'!$B:$B=FOcorrencias[[#This Row],[Matricula]])*('Jornada Prevista'!$P:$P=FOcorrencias[[#This Row],[Mês/Ano]]),0))</f>
        <v>6x1</v>
      </c>
      <c r="R112" s="97" t="str" cm="1">
        <f t="array" ref="R112">INDEX('Jornada Prevista'!$M:$M,MATCH(1,('Jornada Prevista'!$B:$B=FOcorrencias[[#This Row],[Matricula]])*('Jornada Prevista'!$P:$P=FOcorrencias[[#This Row],[Mês/Ano]]),0))</f>
        <v>PJ</v>
      </c>
      <c r="S112" s="97">
        <f>SUMIFS('Jornada Prevista'!$G:$G,'Jornada Prevista'!$B:$B,FOcorrencias[[#This Row],[Matricula]],'Jornada Prevista'!$P:$P,FOcorrencias[[#This Row],[Mês/Ano]])</f>
        <v>184.80000000000015</v>
      </c>
      <c r="T112" s="105">
        <f>SUMIFS('Jornada Prevista'!$N:$N,'Jornada Prevista'!$B:$B,FOcorrencias[[#This Row],[Matricula]],'Jornada Prevista'!$P:$P,FOcorrencias[[#This Row],[Mês/Ano]])</f>
        <v>9893.16</v>
      </c>
      <c r="U112" s="101">
        <f>SUMIFS('Jornada Prevista'!$O:$O,'Jornada Prevista'!$B:$B,FOcorrencias[[#This Row],[Matricula]],'Jornada Prevista'!$P:$P,FOcorrencias[[#This Row],[Mês/Ano]])</f>
        <v>53.534415584415541</v>
      </c>
      <c r="V112" s="94" t="str">
        <f>IF(FOcorrencias[[#This Row],[Data da Ocorrência]]="","",TEXT(FOcorrencias[[#This Row],[Data da Ocorrência]],"mm/aaaa"))</f>
        <v>11/2025</v>
      </c>
    </row>
    <row r="113" spans="2:22" ht="14.4" x14ac:dyDescent="0.25">
      <c r="B113" s="61">
        <v>110</v>
      </c>
      <c r="C113" s="59" t="s">
        <v>242</v>
      </c>
      <c r="D113" s="63" t="str">
        <f>IF(FOcorrencias[[#This Row],[Data da Ocorrência]]="","",TEXT(FOcorrencias[[#This Row],[Data da Ocorrência]],"dddd"))</f>
        <v>sexta-feira</v>
      </c>
      <c r="E113" s="6">
        <v>12</v>
      </c>
      <c r="F113" s="45" t="str">
        <f>IF(FOcorrencias[[#This Row],[Matricula]]="","",VLOOKUP(FOcorrencias[[#This Row],[Matricula]],Cadastros!$P:$Q,2,0))</f>
        <v>Funcionario 12</v>
      </c>
      <c r="G113" s="49" t="s">
        <v>89</v>
      </c>
      <c r="H113" s="17" t="s">
        <v>373</v>
      </c>
      <c r="I113" s="73" t="s">
        <v>401</v>
      </c>
      <c r="J113" s="74" t="s">
        <v>95</v>
      </c>
      <c r="K113" s="85" t="s">
        <v>382</v>
      </c>
      <c r="L113" s="89"/>
      <c r="M113" s="101" t="str" cm="1">
        <f t="array" ref="M113">INDEX('Jornada Prevista'!$H:$H,MATCH(1,('Jornada Prevista'!$B:$B=FOcorrencias[[#This Row],[Matricula]])*('Jornada Prevista'!$P:$P=FOcorrencias[[#This Row],[Mês/Ano]]),0))</f>
        <v>Empresa X</v>
      </c>
      <c r="N113" s="101" t="str" cm="1">
        <f t="array" ref="N113">INDEX('Jornada Prevista'!$I:$I,MATCH(1,('Jornada Prevista'!$B:$B=FOcorrencias[[#This Row],[Matricula]])*('Jornada Prevista'!$P:$P=FOcorrencias[[#This Row],[Mês/Ano]]),0))</f>
        <v>Financeiro</v>
      </c>
      <c r="O113" s="97" t="str" cm="1">
        <f t="array" ref="O113">INDEX('Jornada Prevista'!$J:$J,MATCH(1,('Jornada Prevista'!$B:$B=FOcorrencias[[#This Row],[Matricula]])*('Jornada Prevista'!$P:$P=FOcorrencias[[#This Row],[Mês/Ano]]),0))</f>
        <v>Supervisor</v>
      </c>
      <c r="P113" s="97" t="str" cm="1">
        <f t="array" ref="P113">INDEX('Jornada Prevista'!$K:$K,MATCH(1,('Jornada Prevista'!$B:$B=FOcorrencias[[#This Row],[Matricula]])*('Jornada Prevista'!$P:$P=FOcorrencias[[#This Row],[Mês/Ano]]),0))</f>
        <v>Turno Folguista</v>
      </c>
      <c r="Q113" s="97" t="str" cm="1">
        <f t="array" ref="Q113">INDEX('Jornada Prevista'!$L:$L,MATCH(1,('Jornada Prevista'!$B:$B=FOcorrencias[[#This Row],[Matricula]])*('Jornada Prevista'!$P:$P=FOcorrencias[[#This Row],[Mês/Ano]]),0))</f>
        <v>12x36</v>
      </c>
      <c r="R113" s="97" t="str" cm="1">
        <f t="array" ref="R113">INDEX('Jornada Prevista'!$M:$M,MATCH(1,('Jornada Prevista'!$B:$B=FOcorrencias[[#This Row],[Matricula]])*('Jornada Prevista'!$P:$P=FOcorrencias[[#This Row],[Mês/Ano]]),0))</f>
        <v>CLT</v>
      </c>
      <c r="S113" s="97">
        <f>SUMIFS('Jornada Prevista'!$G:$G,'Jornada Prevista'!$B:$B,FOcorrencias[[#This Row],[Matricula]],'Jornada Prevista'!$P:$P,FOcorrencias[[#This Row],[Mês/Ano]])</f>
        <v>184.80000000000015</v>
      </c>
      <c r="T113" s="105">
        <f>SUMIFS('Jornada Prevista'!$N:$N,'Jornada Prevista'!$B:$B,FOcorrencias[[#This Row],[Matricula]],'Jornada Prevista'!$P:$P,FOcorrencias[[#This Row],[Mês/Ano]])</f>
        <v>6211.24</v>
      </c>
      <c r="U113" s="101">
        <f>SUMIFS('Jornada Prevista'!$O:$O,'Jornada Prevista'!$B:$B,FOcorrencias[[#This Row],[Matricula]],'Jornada Prevista'!$P:$P,FOcorrencias[[#This Row],[Mês/Ano]])</f>
        <v>33.610606060606031</v>
      </c>
      <c r="V113" s="94" t="str">
        <f>IF(FOcorrencias[[#This Row],[Data da Ocorrência]]="","",TEXT(FOcorrencias[[#This Row],[Data da Ocorrência]],"mm/aaaa"))</f>
        <v>04/2025</v>
      </c>
    </row>
    <row r="114" spans="2:22" ht="14.4" x14ac:dyDescent="0.25">
      <c r="B114" s="61">
        <v>111</v>
      </c>
      <c r="C114" s="59" t="s">
        <v>204</v>
      </c>
      <c r="D114" s="63" t="str">
        <f>IF(FOcorrencias[[#This Row],[Data da Ocorrência]]="","",TEXT(FOcorrencias[[#This Row],[Data da Ocorrência]],"dddd"))</f>
        <v>quarta-feira</v>
      </c>
      <c r="E114" s="6">
        <v>12</v>
      </c>
      <c r="F114" s="45" t="str">
        <f>IF(FOcorrencias[[#This Row],[Matricula]]="","",VLOOKUP(FOcorrencias[[#This Row],[Matricula]],Cadastros!$P:$Q,2,0))</f>
        <v>Funcionario 12</v>
      </c>
      <c r="G114" s="49" t="s">
        <v>87</v>
      </c>
      <c r="H114" s="17" t="s">
        <v>384</v>
      </c>
      <c r="I114" s="73"/>
      <c r="J114" s="74" t="s">
        <v>371</v>
      </c>
      <c r="K114" s="85" t="s">
        <v>375</v>
      </c>
      <c r="L114" s="89" t="s">
        <v>395</v>
      </c>
      <c r="M114" s="101" t="str" cm="1">
        <f t="array" ref="M114">INDEX('Jornada Prevista'!$H:$H,MATCH(1,('Jornada Prevista'!$B:$B=FOcorrencias[[#This Row],[Matricula]])*('Jornada Prevista'!$P:$P=FOcorrencias[[#This Row],[Mês/Ano]]),0))</f>
        <v>Empresa Z</v>
      </c>
      <c r="N114" s="101" t="str" cm="1">
        <f t="array" ref="N114">INDEX('Jornada Prevista'!$I:$I,MATCH(1,('Jornada Prevista'!$B:$B=FOcorrencias[[#This Row],[Matricula]])*('Jornada Prevista'!$P:$P=FOcorrencias[[#This Row],[Mês/Ano]]),0))</f>
        <v>TI</v>
      </c>
      <c r="O114" s="97" t="str" cm="1">
        <f t="array" ref="O114">INDEX('Jornada Prevista'!$J:$J,MATCH(1,('Jornada Prevista'!$B:$B=FOcorrencias[[#This Row],[Matricula]])*('Jornada Prevista'!$P:$P=FOcorrencias[[#This Row],[Mês/Ano]]),0))</f>
        <v>Gerente</v>
      </c>
      <c r="P114" s="97" t="str" cm="1">
        <f t="array" ref="P114">INDEX('Jornada Prevista'!$K:$K,MATCH(1,('Jornada Prevista'!$B:$B=FOcorrencias[[#This Row],[Matricula]])*('Jornada Prevista'!$P:$P=FOcorrencias[[#This Row],[Mês/Ano]]),0))</f>
        <v>Turno D</v>
      </c>
      <c r="Q114" s="97" t="str" cm="1">
        <f t="array" ref="Q114">INDEX('Jornada Prevista'!$L:$L,MATCH(1,('Jornada Prevista'!$B:$B=FOcorrencias[[#This Row],[Matricula]])*('Jornada Prevista'!$P:$P=FOcorrencias[[#This Row],[Mês/Ano]]),0))</f>
        <v>6x1</v>
      </c>
      <c r="R114" s="97" t="str" cm="1">
        <f t="array" ref="R114">INDEX('Jornada Prevista'!$M:$M,MATCH(1,('Jornada Prevista'!$B:$B=FOcorrencias[[#This Row],[Matricula]])*('Jornada Prevista'!$P:$P=FOcorrencias[[#This Row],[Mês/Ano]]),0))</f>
        <v>PJ</v>
      </c>
      <c r="S114" s="97">
        <f>SUMIFS('Jornada Prevista'!$G:$G,'Jornada Prevista'!$B:$B,FOcorrencias[[#This Row],[Matricula]],'Jornada Prevista'!$P:$P,FOcorrencias[[#This Row],[Mês/Ano]])</f>
        <v>184.80000000000015</v>
      </c>
      <c r="T114" s="105">
        <f>SUMIFS('Jornada Prevista'!$N:$N,'Jornada Prevista'!$B:$B,FOcorrencias[[#This Row],[Matricula]],'Jornada Prevista'!$P:$P,FOcorrencias[[#This Row],[Mês/Ano]])</f>
        <v>9893.16</v>
      </c>
      <c r="U114" s="101">
        <f>SUMIFS('Jornada Prevista'!$O:$O,'Jornada Prevista'!$B:$B,FOcorrencias[[#This Row],[Matricula]],'Jornada Prevista'!$P:$P,FOcorrencias[[#This Row],[Mês/Ano]])</f>
        <v>53.534415584415541</v>
      </c>
      <c r="V114" s="94" t="str">
        <f>IF(FOcorrencias[[#This Row],[Data da Ocorrência]]="","",TEXT(FOcorrencias[[#This Row],[Data da Ocorrência]],"mm/aaaa"))</f>
        <v>11/2025</v>
      </c>
    </row>
    <row r="115" spans="2:22" ht="14.4" x14ac:dyDescent="0.25">
      <c r="B115" s="61">
        <v>112</v>
      </c>
      <c r="C115" s="59" t="s">
        <v>207</v>
      </c>
      <c r="D115" s="63" t="str">
        <f>IF(FOcorrencias[[#This Row],[Data da Ocorrência]]="","",TEXT(FOcorrencias[[#This Row],[Data da Ocorrência]],"dddd"))</f>
        <v>sexta-feira</v>
      </c>
      <c r="E115" s="6">
        <v>12</v>
      </c>
      <c r="F115" s="45" t="str">
        <f>IF(FOcorrencias[[#This Row],[Matricula]]="","",VLOOKUP(FOcorrencias[[#This Row],[Matricula]],Cadastros!$P:$Q,2,0))</f>
        <v>Funcionario 12</v>
      </c>
      <c r="G115" s="49" t="s">
        <v>88</v>
      </c>
      <c r="H115" s="17" t="s">
        <v>376</v>
      </c>
      <c r="I115" s="73"/>
      <c r="J115" s="74" t="s">
        <v>371</v>
      </c>
      <c r="K115" s="85" t="s">
        <v>396</v>
      </c>
      <c r="L115" s="89" t="s">
        <v>383</v>
      </c>
      <c r="M115" s="101" t="str" cm="1">
        <f t="array" ref="M115">INDEX('Jornada Prevista'!$H:$H,MATCH(1,('Jornada Prevista'!$B:$B=FOcorrencias[[#This Row],[Matricula]])*('Jornada Prevista'!$P:$P=FOcorrencias[[#This Row],[Mês/Ano]]),0))</f>
        <v>Empresa Z</v>
      </c>
      <c r="N115" s="101" t="str" cm="1">
        <f t="array" ref="N115">INDEX('Jornada Prevista'!$I:$I,MATCH(1,('Jornada Prevista'!$B:$B=FOcorrencias[[#This Row],[Matricula]])*('Jornada Prevista'!$P:$P=FOcorrencias[[#This Row],[Mês/Ano]]),0))</f>
        <v>Recursos Humanos</v>
      </c>
      <c r="O115" s="97" t="str" cm="1">
        <f t="array" ref="O115">INDEX('Jornada Prevista'!$J:$J,MATCH(1,('Jornada Prevista'!$B:$B=FOcorrencias[[#This Row],[Matricula]])*('Jornada Prevista'!$P:$P=FOcorrencias[[#This Row],[Mês/Ano]]),0))</f>
        <v>Auxiliar Administrativo</v>
      </c>
      <c r="P115" s="97" t="str" cm="1">
        <f t="array" ref="P115">INDEX('Jornada Prevista'!$K:$K,MATCH(1,('Jornada Prevista'!$B:$B=FOcorrencias[[#This Row],[Matricula]])*('Jornada Prevista'!$P:$P=FOcorrencias[[#This Row],[Mês/Ano]]),0))</f>
        <v>Turno A</v>
      </c>
      <c r="Q115" s="97" t="str" cm="1">
        <f t="array" ref="Q115">INDEX('Jornada Prevista'!$L:$L,MATCH(1,('Jornada Prevista'!$B:$B=FOcorrencias[[#This Row],[Matricula]])*('Jornada Prevista'!$P:$P=FOcorrencias[[#This Row],[Mês/Ano]]),0))</f>
        <v>6x1</v>
      </c>
      <c r="R115" s="97" t="str" cm="1">
        <f t="array" ref="R115">INDEX('Jornada Prevista'!$M:$M,MATCH(1,('Jornada Prevista'!$B:$B=FOcorrencias[[#This Row],[Matricula]])*('Jornada Prevista'!$P:$P=FOcorrencias[[#This Row],[Mês/Ano]]),0))</f>
        <v>PJ</v>
      </c>
      <c r="S115" s="97">
        <f>SUMIFS('Jornada Prevista'!$G:$G,'Jornada Prevista'!$B:$B,FOcorrencias[[#This Row],[Matricula]],'Jornada Prevista'!$P:$P,FOcorrencias[[#This Row],[Mês/Ano]])</f>
        <v>184.80000000000015</v>
      </c>
      <c r="T115" s="105">
        <f>SUMIFS('Jornada Prevista'!$N:$N,'Jornada Prevista'!$B:$B,FOcorrencias[[#This Row],[Matricula]],'Jornada Prevista'!$P:$P,FOcorrencias[[#This Row],[Mês/Ano]])</f>
        <v>6128.8</v>
      </c>
      <c r="U115" s="101">
        <f>SUMIFS('Jornada Prevista'!$O:$O,'Jornada Prevista'!$B:$B,FOcorrencias[[#This Row],[Matricula]],'Jornada Prevista'!$P:$P,FOcorrencias[[#This Row],[Mês/Ano]])</f>
        <v>33.164502164502139</v>
      </c>
      <c r="V115" s="94" t="str">
        <f>IF(FOcorrencias[[#This Row],[Data da Ocorrência]]="","",TEXT(FOcorrencias[[#This Row],[Data da Ocorrência]],"mm/aaaa"))</f>
        <v>01/2025</v>
      </c>
    </row>
    <row r="116" spans="2:22" ht="14.4" x14ac:dyDescent="0.25">
      <c r="B116" s="61">
        <v>113</v>
      </c>
      <c r="C116" s="59" t="s">
        <v>243</v>
      </c>
      <c r="D116" s="63" t="str">
        <f>IF(FOcorrencias[[#This Row],[Data da Ocorrência]]="","",TEXT(FOcorrencias[[#This Row],[Data da Ocorrência]],"dddd"))</f>
        <v>terça-feira</v>
      </c>
      <c r="E116" s="6">
        <v>12</v>
      </c>
      <c r="F116" s="45" t="str">
        <f>IF(FOcorrencias[[#This Row],[Matricula]]="","",VLOOKUP(FOcorrencias[[#This Row],[Matricula]],Cadastros!$P:$Q,2,0))</f>
        <v>Funcionario 12</v>
      </c>
      <c r="G116" s="49" t="s">
        <v>89</v>
      </c>
      <c r="H116" s="17" t="s">
        <v>369</v>
      </c>
      <c r="I116" s="73"/>
      <c r="J116" s="74" t="s">
        <v>371</v>
      </c>
      <c r="K116" s="85" t="s">
        <v>382</v>
      </c>
      <c r="L116" s="89"/>
      <c r="M116" s="101" t="str" cm="1">
        <f t="array" ref="M116">INDEX('Jornada Prevista'!$H:$H,MATCH(1,('Jornada Prevista'!$B:$B=FOcorrencias[[#This Row],[Matricula]])*('Jornada Prevista'!$P:$P=FOcorrencias[[#This Row],[Mês/Ano]]),0))</f>
        <v>Empresa X</v>
      </c>
      <c r="N116" s="101" t="str" cm="1">
        <f t="array" ref="N116">INDEX('Jornada Prevista'!$I:$I,MATCH(1,('Jornada Prevista'!$B:$B=FOcorrencias[[#This Row],[Matricula]])*('Jornada Prevista'!$P:$P=FOcorrencias[[#This Row],[Mês/Ano]]),0))</f>
        <v>Jurídico</v>
      </c>
      <c r="O116" s="97" t="str" cm="1">
        <f t="array" ref="O116">INDEX('Jornada Prevista'!$J:$J,MATCH(1,('Jornada Prevista'!$B:$B=FOcorrencias[[#This Row],[Matricula]])*('Jornada Prevista'!$P:$P=FOcorrencias[[#This Row],[Mês/Ano]]),0))</f>
        <v>Operador</v>
      </c>
      <c r="P116" s="97" t="str" cm="1">
        <f t="array" ref="P116">INDEX('Jornada Prevista'!$K:$K,MATCH(1,('Jornada Prevista'!$B:$B=FOcorrencias[[#This Row],[Matricula]])*('Jornada Prevista'!$P:$P=FOcorrencias[[#This Row],[Mês/Ano]]),0))</f>
        <v>Turno C</v>
      </c>
      <c r="Q116" s="97" t="str" cm="1">
        <f t="array" ref="Q116">INDEX('Jornada Prevista'!$L:$L,MATCH(1,('Jornada Prevista'!$B:$B=FOcorrencias[[#This Row],[Matricula]])*('Jornada Prevista'!$P:$P=FOcorrencias[[#This Row],[Mês/Ano]]),0))</f>
        <v>12x36</v>
      </c>
      <c r="R116" s="97" t="str" cm="1">
        <f t="array" ref="R116">INDEX('Jornada Prevista'!$M:$M,MATCH(1,('Jornada Prevista'!$B:$B=FOcorrencias[[#This Row],[Matricula]])*('Jornada Prevista'!$P:$P=FOcorrencias[[#This Row],[Mês/Ano]]),0))</f>
        <v>CLT</v>
      </c>
      <c r="S116" s="97">
        <f>SUMIFS('Jornada Prevista'!$G:$G,'Jornada Prevista'!$B:$B,FOcorrencias[[#This Row],[Matricula]],'Jornada Prevista'!$P:$P,FOcorrencias[[#This Row],[Mês/Ano]])</f>
        <v>184.80000000000015</v>
      </c>
      <c r="T116" s="105">
        <f>SUMIFS('Jornada Prevista'!$N:$N,'Jornada Prevista'!$B:$B,FOcorrencias[[#This Row],[Matricula]],'Jornada Prevista'!$P:$P,FOcorrencias[[#This Row],[Mês/Ano]])</f>
        <v>3716.51</v>
      </c>
      <c r="U116" s="101">
        <f>SUMIFS('Jornada Prevista'!$O:$O,'Jornada Prevista'!$B:$B,FOcorrencias[[#This Row],[Matricula]],'Jornada Prevista'!$P:$P,FOcorrencias[[#This Row],[Mês/Ano]])</f>
        <v>20.110984848484833</v>
      </c>
      <c r="V116" s="94" t="str">
        <f>IF(FOcorrencias[[#This Row],[Data da Ocorrência]]="","",TEXT(FOcorrencias[[#This Row],[Data da Ocorrência]],"mm/aaaa"))</f>
        <v>12/2025</v>
      </c>
    </row>
    <row r="117" spans="2:22" ht="14.4" x14ac:dyDescent="0.25">
      <c r="B117" s="61">
        <v>114</v>
      </c>
      <c r="C117" s="59" t="s">
        <v>244</v>
      </c>
      <c r="D117" s="63" t="str">
        <f>IF(FOcorrencias[[#This Row],[Data da Ocorrência]]="","",TEXT(FOcorrencias[[#This Row],[Data da Ocorrência]],"dddd"))</f>
        <v>quarta-feira</v>
      </c>
      <c r="E117" s="6">
        <v>12</v>
      </c>
      <c r="F117" s="45" t="str">
        <f>IF(FOcorrencias[[#This Row],[Matricula]]="","",VLOOKUP(FOcorrencias[[#This Row],[Matricula]],Cadastros!$P:$Q,2,0))</f>
        <v>Funcionario 12</v>
      </c>
      <c r="G117" s="49" t="s">
        <v>88</v>
      </c>
      <c r="H117" s="17" t="s">
        <v>378</v>
      </c>
      <c r="I117" s="73"/>
      <c r="J117" s="74" t="s">
        <v>371</v>
      </c>
      <c r="K117" s="85" t="s">
        <v>385</v>
      </c>
      <c r="L117" s="89"/>
      <c r="M117" s="101" t="str" cm="1">
        <f t="array" ref="M117">INDEX('Jornada Prevista'!$H:$H,MATCH(1,('Jornada Prevista'!$B:$B=FOcorrencias[[#This Row],[Matricula]])*('Jornada Prevista'!$P:$P=FOcorrencias[[#This Row],[Mês/Ano]]),0))</f>
        <v>Empresa Z</v>
      </c>
      <c r="N117" s="101" t="str" cm="1">
        <f t="array" ref="N117">INDEX('Jornada Prevista'!$I:$I,MATCH(1,('Jornada Prevista'!$B:$B=FOcorrencias[[#This Row],[Matricula]])*('Jornada Prevista'!$P:$P=FOcorrencias[[#This Row],[Mês/Ano]]),0))</f>
        <v>Engenharia</v>
      </c>
      <c r="O117" s="97" t="str" cm="1">
        <f t="array" ref="O117">INDEX('Jornada Prevista'!$J:$J,MATCH(1,('Jornada Prevista'!$B:$B=FOcorrencias[[#This Row],[Matricula]])*('Jornada Prevista'!$P:$P=FOcorrencias[[#This Row],[Mês/Ano]]),0))</f>
        <v>Diretor</v>
      </c>
      <c r="P117" s="97" t="str" cm="1">
        <f t="array" ref="P117">INDEX('Jornada Prevista'!$K:$K,MATCH(1,('Jornada Prevista'!$B:$B=FOcorrencias[[#This Row],[Matricula]])*('Jornada Prevista'!$P:$P=FOcorrencias[[#This Row],[Mês/Ano]]),0))</f>
        <v>Turno B</v>
      </c>
      <c r="Q117" s="97" t="str" cm="1">
        <f t="array" ref="Q117">INDEX('Jornada Prevista'!$L:$L,MATCH(1,('Jornada Prevista'!$B:$B=FOcorrencias[[#This Row],[Matricula]])*('Jornada Prevista'!$P:$P=FOcorrencias[[#This Row],[Mês/Ano]]),0))</f>
        <v>12x36</v>
      </c>
      <c r="R117" s="97" t="str" cm="1">
        <f t="array" ref="R117">INDEX('Jornada Prevista'!$M:$M,MATCH(1,('Jornada Prevista'!$B:$B=FOcorrencias[[#This Row],[Matricula]])*('Jornada Prevista'!$P:$P=FOcorrencias[[#This Row],[Mês/Ano]]),0))</f>
        <v>CLT</v>
      </c>
      <c r="S117" s="97">
        <f>SUMIFS('Jornada Prevista'!$G:$G,'Jornada Prevista'!$B:$B,FOcorrencias[[#This Row],[Matricula]],'Jornada Prevista'!$P:$P,FOcorrencias[[#This Row],[Mês/Ano]])</f>
        <v>184.80000000000015</v>
      </c>
      <c r="T117" s="105">
        <f>SUMIFS('Jornada Prevista'!$N:$N,'Jornada Prevista'!$B:$B,FOcorrencias[[#This Row],[Matricula]],'Jornada Prevista'!$P:$P,FOcorrencias[[#This Row],[Mês/Ano]])</f>
        <v>6889.47</v>
      </c>
      <c r="U117" s="101">
        <f>SUMIFS('Jornada Prevista'!$O:$O,'Jornada Prevista'!$B:$B,FOcorrencias[[#This Row],[Matricula]],'Jornada Prevista'!$P:$P,FOcorrencias[[#This Row],[Mês/Ano]])</f>
        <v>37.28068181818179</v>
      </c>
      <c r="V117" s="94" t="str">
        <f>IF(FOcorrencias[[#This Row],[Data da Ocorrência]]="","",TEXT(FOcorrencias[[#This Row],[Data da Ocorrência]],"mm/aaaa"))</f>
        <v>03/2025</v>
      </c>
    </row>
    <row r="118" spans="2:22" ht="14.4" x14ac:dyDescent="0.25">
      <c r="B118" s="61">
        <v>115</v>
      </c>
      <c r="C118" s="59" t="s">
        <v>245</v>
      </c>
      <c r="D118" s="63" t="str">
        <f>IF(FOcorrencias[[#This Row],[Data da Ocorrência]]="","",TEXT(FOcorrencias[[#This Row],[Data da Ocorrência]],"dddd"))</f>
        <v>quarta-feira</v>
      </c>
      <c r="E118" s="6">
        <v>13</v>
      </c>
      <c r="F118" s="45" t="str">
        <f>IF(FOcorrencias[[#This Row],[Matricula]]="","",VLOOKUP(FOcorrencias[[#This Row],[Matricula]],Cadastros!$P:$Q,2,0))</f>
        <v>Funcionario 13</v>
      </c>
      <c r="G118" s="49" t="s">
        <v>87</v>
      </c>
      <c r="H118" s="17" t="s">
        <v>384</v>
      </c>
      <c r="I118" s="73"/>
      <c r="J118" s="74" t="s">
        <v>371</v>
      </c>
      <c r="K118" s="85" t="s">
        <v>375</v>
      </c>
      <c r="L118" s="89" t="s">
        <v>395</v>
      </c>
      <c r="M118" s="101" t="str" cm="1">
        <f t="array" ref="M118">INDEX('Jornada Prevista'!$H:$H,MATCH(1,('Jornada Prevista'!$B:$B=FOcorrencias[[#This Row],[Matricula]])*('Jornada Prevista'!$P:$P=FOcorrencias[[#This Row],[Mês/Ano]]),0))</f>
        <v>Empresa X</v>
      </c>
      <c r="N118" s="101" t="str" cm="1">
        <f t="array" ref="N118">INDEX('Jornada Prevista'!$I:$I,MATCH(1,('Jornada Prevista'!$B:$B=FOcorrencias[[#This Row],[Matricula]])*('Jornada Prevista'!$P:$P=FOcorrencias[[#This Row],[Mês/Ano]]),0))</f>
        <v>Marketing</v>
      </c>
      <c r="O118" s="97" t="str" cm="1">
        <f t="array" ref="O118">INDEX('Jornada Prevista'!$J:$J,MATCH(1,('Jornada Prevista'!$B:$B=FOcorrencias[[#This Row],[Matricula]])*('Jornada Prevista'!$P:$P=FOcorrencias[[#This Row],[Mês/Ano]]),0))</f>
        <v>Supervisor</v>
      </c>
      <c r="P118" s="97" t="str" cm="1">
        <f t="array" ref="P118">INDEX('Jornada Prevista'!$K:$K,MATCH(1,('Jornada Prevista'!$B:$B=FOcorrencias[[#This Row],[Matricula]])*('Jornada Prevista'!$P:$P=FOcorrencias[[#This Row],[Mês/Ano]]),0))</f>
        <v>Turno D</v>
      </c>
      <c r="Q118" s="97" t="str" cm="1">
        <f t="array" ref="Q118">INDEX('Jornada Prevista'!$L:$L,MATCH(1,('Jornada Prevista'!$B:$B=FOcorrencias[[#This Row],[Matricula]])*('Jornada Prevista'!$P:$P=FOcorrencias[[#This Row],[Mês/Ano]]),0))</f>
        <v>6x1</v>
      </c>
      <c r="R118" s="97" t="str" cm="1">
        <f t="array" ref="R118">INDEX('Jornada Prevista'!$M:$M,MATCH(1,('Jornada Prevista'!$B:$B=FOcorrencias[[#This Row],[Matricula]])*('Jornada Prevista'!$P:$P=FOcorrencias[[#This Row],[Mês/Ano]]),0))</f>
        <v>PJ</v>
      </c>
      <c r="S118" s="97">
        <f>SUMIFS('Jornada Prevista'!$G:$G,'Jornada Prevista'!$B:$B,FOcorrencias[[#This Row],[Matricula]],'Jornada Prevista'!$P:$P,FOcorrencias[[#This Row],[Mês/Ano]])</f>
        <v>184.80000000000015</v>
      </c>
      <c r="T118" s="105">
        <f>SUMIFS('Jornada Prevista'!$N:$N,'Jornada Prevista'!$B:$B,FOcorrencias[[#This Row],[Matricula]],'Jornada Prevista'!$P:$P,FOcorrencias[[#This Row],[Mês/Ano]])</f>
        <v>3912.11</v>
      </c>
      <c r="U118" s="101">
        <f>SUMIFS('Jornada Prevista'!$O:$O,'Jornada Prevista'!$B:$B,FOcorrencias[[#This Row],[Matricula]],'Jornada Prevista'!$P:$P,FOcorrencias[[#This Row],[Mês/Ano]])</f>
        <v>21.169426406926391</v>
      </c>
      <c r="V118" s="94" t="str">
        <f>IF(FOcorrencias[[#This Row],[Data da Ocorrência]]="","",TEXT(FOcorrencias[[#This Row],[Data da Ocorrência]],"mm/aaaa"))</f>
        <v>11/2025</v>
      </c>
    </row>
    <row r="119" spans="2:22" ht="14.4" x14ac:dyDescent="0.25">
      <c r="B119" s="61">
        <v>116</v>
      </c>
      <c r="C119" s="59" t="s">
        <v>191</v>
      </c>
      <c r="D119" s="63" t="str">
        <f>IF(FOcorrencias[[#This Row],[Data da Ocorrência]]="","",TEXT(FOcorrencias[[#This Row],[Data da Ocorrência]],"dddd"))</f>
        <v>segunda-feira</v>
      </c>
      <c r="E119" s="6">
        <v>13</v>
      </c>
      <c r="F119" s="45" t="str">
        <f>IF(FOcorrencias[[#This Row],[Matricula]]="","",VLOOKUP(FOcorrencias[[#This Row],[Matricula]],Cadastros!$P:$Q,2,0))</f>
        <v>Funcionario 13</v>
      </c>
      <c r="G119" s="49" t="s">
        <v>88</v>
      </c>
      <c r="H119" s="17" t="s">
        <v>397</v>
      </c>
      <c r="I119" s="73"/>
      <c r="J119" s="74" t="s">
        <v>371</v>
      </c>
      <c r="K119" s="85" t="s">
        <v>402</v>
      </c>
      <c r="L119" s="89"/>
      <c r="M119" s="101" t="str" cm="1">
        <f t="array" ref="M119">INDEX('Jornada Prevista'!$H:$H,MATCH(1,('Jornada Prevista'!$B:$B=FOcorrencias[[#This Row],[Matricula]])*('Jornada Prevista'!$P:$P=FOcorrencias[[#This Row],[Mês/Ano]]),0))</f>
        <v>Empresa X</v>
      </c>
      <c r="N119" s="101" t="str" cm="1">
        <f t="array" ref="N119">INDEX('Jornada Prevista'!$I:$I,MATCH(1,('Jornada Prevista'!$B:$B=FOcorrencias[[#This Row],[Matricula]])*('Jornada Prevista'!$P:$P=FOcorrencias[[#This Row],[Mês/Ano]]),0))</f>
        <v>Marketing</v>
      </c>
      <c r="O119" s="97" t="str" cm="1">
        <f t="array" ref="O119">INDEX('Jornada Prevista'!$J:$J,MATCH(1,('Jornada Prevista'!$B:$B=FOcorrencias[[#This Row],[Matricula]])*('Jornada Prevista'!$P:$P=FOcorrencias[[#This Row],[Mês/Ano]]),0))</f>
        <v>Supervisor</v>
      </c>
      <c r="P119" s="97" t="str" cm="1">
        <f t="array" ref="P119">INDEX('Jornada Prevista'!$K:$K,MATCH(1,('Jornada Prevista'!$B:$B=FOcorrencias[[#This Row],[Matricula]])*('Jornada Prevista'!$P:$P=FOcorrencias[[#This Row],[Mês/Ano]]),0))</f>
        <v>Turno D</v>
      </c>
      <c r="Q119" s="97" t="str" cm="1">
        <f t="array" ref="Q119">INDEX('Jornada Prevista'!$L:$L,MATCH(1,('Jornada Prevista'!$B:$B=FOcorrencias[[#This Row],[Matricula]])*('Jornada Prevista'!$P:$P=FOcorrencias[[#This Row],[Mês/Ano]]),0))</f>
        <v>6x1</v>
      </c>
      <c r="R119" s="97" t="str" cm="1">
        <f t="array" ref="R119">INDEX('Jornada Prevista'!$M:$M,MATCH(1,('Jornada Prevista'!$B:$B=FOcorrencias[[#This Row],[Matricula]])*('Jornada Prevista'!$P:$P=FOcorrencias[[#This Row],[Mês/Ano]]),0))</f>
        <v>PJ</v>
      </c>
      <c r="S119" s="97">
        <f>SUMIFS('Jornada Prevista'!$G:$G,'Jornada Prevista'!$B:$B,FOcorrencias[[#This Row],[Matricula]],'Jornada Prevista'!$P:$P,FOcorrencias[[#This Row],[Mês/Ano]])</f>
        <v>184.80000000000015</v>
      </c>
      <c r="T119" s="105">
        <f>SUMIFS('Jornada Prevista'!$N:$N,'Jornada Prevista'!$B:$B,FOcorrencias[[#This Row],[Matricula]],'Jornada Prevista'!$P:$P,FOcorrencias[[#This Row],[Mês/Ano]])</f>
        <v>3912.11</v>
      </c>
      <c r="U119" s="101">
        <f>SUMIFS('Jornada Prevista'!$O:$O,'Jornada Prevista'!$B:$B,FOcorrencias[[#This Row],[Matricula]],'Jornada Prevista'!$P:$P,FOcorrencias[[#This Row],[Mês/Ano]])</f>
        <v>21.169426406926391</v>
      </c>
      <c r="V119" s="94" t="str">
        <f>IF(FOcorrencias[[#This Row],[Data da Ocorrência]]="","",TEXT(FOcorrencias[[#This Row],[Data da Ocorrência]],"mm/aaaa"))</f>
        <v>11/2025</v>
      </c>
    </row>
    <row r="120" spans="2:22" ht="14.4" x14ac:dyDescent="0.25">
      <c r="B120" s="61">
        <v>117</v>
      </c>
      <c r="C120" s="59" t="s">
        <v>202</v>
      </c>
      <c r="D120" s="63" t="str">
        <f>IF(FOcorrencias[[#This Row],[Data da Ocorrência]]="","",TEXT(FOcorrencias[[#This Row],[Data da Ocorrência]],"dddd"))</f>
        <v>domingo</v>
      </c>
      <c r="E120" s="6">
        <v>13</v>
      </c>
      <c r="F120" s="45" t="str">
        <f>IF(FOcorrencias[[#This Row],[Matricula]]="","",VLOOKUP(FOcorrencias[[#This Row],[Matricula]],Cadastros!$P:$Q,2,0))</f>
        <v>Funcionario 13</v>
      </c>
      <c r="G120" s="49" t="s">
        <v>87</v>
      </c>
      <c r="H120" s="17" t="s">
        <v>381</v>
      </c>
      <c r="I120" s="73" t="s">
        <v>387</v>
      </c>
      <c r="J120" s="74" t="s">
        <v>95</v>
      </c>
      <c r="K120" s="85" t="s">
        <v>375</v>
      </c>
      <c r="L120" s="89"/>
      <c r="M120" s="101" t="str" cm="1">
        <f t="array" ref="M120">INDEX('Jornada Prevista'!$H:$H,MATCH(1,('Jornada Prevista'!$B:$B=FOcorrencias[[#This Row],[Matricula]])*('Jornada Prevista'!$P:$P=FOcorrencias[[#This Row],[Mês/Ano]]),0))</f>
        <v>Empresa Z</v>
      </c>
      <c r="N120" s="101" t="str" cm="1">
        <f t="array" ref="N120">INDEX('Jornada Prevista'!$I:$I,MATCH(1,('Jornada Prevista'!$B:$B=FOcorrencias[[#This Row],[Matricula]])*('Jornada Prevista'!$P:$P=FOcorrencias[[#This Row],[Mês/Ano]]),0))</f>
        <v>Atendimento</v>
      </c>
      <c r="O120" s="97" t="str" cm="1">
        <f t="array" ref="O120">INDEX('Jornada Prevista'!$J:$J,MATCH(1,('Jornada Prevista'!$B:$B=FOcorrencias[[#This Row],[Matricula]])*('Jornada Prevista'!$P:$P=FOcorrencias[[#This Row],[Mês/Ano]]),0))</f>
        <v>Engenheiro</v>
      </c>
      <c r="P120" s="97" t="str" cm="1">
        <f t="array" ref="P120">INDEX('Jornada Prevista'!$K:$K,MATCH(1,('Jornada Prevista'!$B:$B=FOcorrencias[[#This Row],[Matricula]])*('Jornada Prevista'!$P:$P=FOcorrencias[[#This Row],[Mês/Ano]]),0))</f>
        <v>Turno A</v>
      </c>
      <c r="Q120" s="97" t="str" cm="1">
        <f t="array" ref="Q120">INDEX('Jornada Prevista'!$L:$L,MATCH(1,('Jornada Prevista'!$B:$B=FOcorrencias[[#This Row],[Matricula]])*('Jornada Prevista'!$P:$P=FOcorrencias[[#This Row],[Mês/Ano]]),0))</f>
        <v>5x1</v>
      </c>
      <c r="R120" s="97" t="str" cm="1">
        <f t="array" ref="R120">INDEX('Jornada Prevista'!$M:$M,MATCH(1,('Jornada Prevista'!$B:$B=FOcorrencias[[#This Row],[Matricula]])*('Jornada Prevista'!$P:$P=FOcorrencias[[#This Row],[Mês/Ano]]),0))</f>
        <v>CLT</v>
      </c>
      <c r="S120" s="97">
        <f>SUMIFS('Jornada Prevista'!$G:$G,'Jornada Prevista'!$B:$B,FOcorrencias[[#This Row],[Matricula]],'Jornada Prevista'!$P:$P,FOcorrencias[[#This Row],[Mês/Ano]])</f>
        <v>184.80000000000015</v>
      </c>
      <c r="T120" s="105">
        <f>SUMIFS('Jornada Prevista'!$N:$N,'Jornada Prevista'!$B:$B,FOcorrencias[[#This Row],[Matricula]],'Jornada Prevista'!$P:$P,FOcorrencias[[#This Row],[Mês/Ano]])</f>
        <v>9917.64</v>
      </c>
      <c r="U120" s="101">
        <f>SUMIFS('Jornada Prevista'!$O:$O,'Jornada Prevista'!$B:$B,FOcorrencias[[#This Row],[Matricula]],'Jornada Prevista'!$P:$P,FOcorrencias[[#This Row],[Mês/Ano]])</f>
        <v>53.666883116883071</v>
      </c>
      <c r="V120" s="94" t="str">
        <f>IF(FOcorrencias[[#This Row],[Data da Ocorrência]]="","",TEXT(FOcorrencias[[#This Row],[Data da Ocorrência]],"mm/aaaa"))</f>
        <v>07/2025</v>
      </c>
    </row>
    <row r="121" spans="2:22" ht="14.4" x14ac:dyDescent="0.25">
      <c r="B121" s="61">
        <v>118</v>
      </c>
      <c r="C121" s="59" t="s">
        <v>246</v>
      </c>
      <c r="D121" s="63" t="str">
        <f>IF(FOcorrencias[[#This Row],[Data da Ocorrência]]="","",TEXT(FOcorrencias[[#This Row],[Data da Ocorrência]],"dddd"))</f>
        <v>sexta-feira</v>
      </c>
      <c r="E121" s="6">
        <v>13</v>
      </c>
      <c r="F121" s="45" t="str">
        <f>IF(FOcorrencias[[#This Row],[Matricula]]="","",VLOOKUP(FOcorrencias[[#This Row],[Matricula]],Cadastros!$P:$Q,2,0))</f>
        <v>Funcionario 13</v>
      </c>
      <c r="G121" s="49" t="s">
        <v>90</v>
      </c>
      <c r="H121" s="17" t="s">
        <v>391</v>
      </c>
      <c r="I121" s="73"/>
      <c r="J121" s="74" t="s">
        <v>95</v>
      </c>
      <c r="K121" s="85" t="s">
        <v>375</v>
      </c>
      <c r="L121" s="89" t="s">
        <v>388</v>
      </c>
      <c r="M121" s="101" t="str" cm="1">
        <f t="array" ref="M121">INDEX('Jornada Prevista'!$H:$H,MATCH(1,('Jornada Prevista'!$B:$B=FOcorrencias[[#This Row],[Matricula]])*('Jornada Prevista'!$P:$P=FOcorrencias[[#This Row],[Mês/Ano]]),0))</f>
        <v>Empresa Y</v>
      </c>
      <c r="N121" s="101" t="str" cm="1">
        <f t="array" ref="N121">INDEX('Jornada Prevista'!$I:$I,MATCH(1,('Jornada Prevista'!$B:$B=FOcorrencias[[#This Row],[Matricula]])*('Jornada Prevista'!$P:$P=FOcorrencias[[#This Row],[Mês/Ano]]),0))</f>
        <v>Vendas</v>
      </c>
      <c r="O121" s="97" t="str" cm="1">
        <f t="array" ref="O121">INDEX('Jornada Prevista'!$J:$J,MATCH(1,('Jornada Prevista'!$B:$B=FOcorrencias[[#This Row],[Matricula]])*('Jornada Prevista'!$P:$P=FOcorrencias[[#This Row],[Mês/Ano]]),0))</f>
        <v>Coordenador</v>
      </c>
      <c r="P121" s="97" t="str" cm="1">
        <f t="array" ref="P121">INDEX('Jornada Prevista'!$K:$K,MATCH(1,('Jornada Prevista'!$B:$B=FOcorrencias[[#This Row],[Matricula]])*('Jornada Prevista'!$P:$P=FOcorrencias[[#This Row],[Mês/Ano]]),0))</f>
        <v>Turno D</v>
      </c>
      <c r="Q121" s="97" t="str" cm="1">
        <f t="array" ref="Q121">INDEX('Jornada Prevista'!$L:$L,MATCH(1,('Jornada Prevista'!$B:$B=FOcorrencias[[#This Row],[Matricula]])*('Jornada Prevista'!$P:$P=FOcorrencias[[#This Row],[Mês/Ano]]),0))</f>
        <v>6x1</v>
      </c>
      <c r="R121" s="97" t="str" cm="1">
        <f t="array" ref="R121">INDEX('Jornada Prevista'!$M:$M,MATCH(1,('Jornada Prevista'!$B:$B=FOcorrencias[[#This Row],[Matricula]])*('Jornada Prevista'!$P:$P=FOcorrencias[[#This Row],[Mês/Ano]]),0))</f>
        <v>CLT</v>
      </c>
      <c r="S121" s="97">
        <f>SUMIFS('Jornada Prevista'!$G:$G,'Jornada Prevista'!$B:$B,FOcorrencias[[#This Row],[Matricula]],'Jornada Prevista'!$P:$P,FOcorrencias[[#This Row],[Mês/Ano]])</f>
        <v>184.80000000000015</v>
      </c>
      <c r="T121" s="105">
        <f>SUMIFS('Jornada Prevista'!$N:$N,'Jornada Prevista'!$B:$B,FOcorrencias[[#This Row],[Matricula]],'Jornada Prevista'!$P:$P,FOcorrencias[[#This Row],[Mês/Ano]])</f>
        <v>8964.3799999999992</v>
      </c>
      <c r="U121" s="101">
        <f>SUMIFS('Jornada Prevista'!$O:$O,'Jornada Prevista'!$B:$B,FOcorrencias[[#This Row],[Matricula]],'Jornada Prevista'!$P:$P,FOcorrencias[[#This Row],[Mês/Ano]])</f>
        <v>48.508549783549739</v>
      </c>
      <c r="V121" s="94" t="str">
        <f>IF(FOcorrencias[[#This Row],[Data da Ocorrência]]="","",TEXT(FOcorrencias[[#This Row],[Data da Ocorrência]],"mm/aaaa"))</f>
        <v>05/2025</v>
      </c>
    </row>
    <row r="122" spans="2:22" ht="14.4" x14ac:dyDescent="0.25">
      <c r="B122" s="61">
        <v>119</v>
      </c>
      <c r="C122" s="59" t="s">
        <v>247</v>
      </c>
      <c r="D122" s="63" t="str">
        <f>IF(FOcorrencias[[#This Row],[Data da Ocorrência]]="","",TEXT(FOcorrencias[[#This Row],[Data da Ocorrência]],"dddd"))</f>
        <v>sábado</v>
      </c>
      <c r="E122" s="6">
        <v>13</v>
      </c>
      <c r="F122" s="45" t="str">
        <f>IF(FOcorrencias[[#This Row],[Matricula]]="","",VLOOKUP(FOcorrencias[[#This Row],[Matricula]],Cadastros!$P:$Q,2,0))</f>
        <v>Funcionario 13</v>
      </c>
      <c r="G122" s="49" t="s">
        <v>87</v>
      </c>
      <c r="H122" s="17" t="s">
        <v>397</v>
      </c>
      <c r="I122" s="73" t="s">
        <v>387</v>
      </c>
      <c r="J122" s="74" t="s">
        <v>95</v>
      </c>
      <c r="K122" s="85" t="s">
        <v>375</v>
      </c>
      <c r="L122" s="89"/>
      <c r="M122" s="101" t="str" cm="1">
        <f t="array" ref="M122">INDEX('Jornada Prevista'!$H:$H,MATCH(1,('Jornada Prevista'!$B:$B=FOcorrencias[[#This Row],[Matricula]])*('Jornada Prevista'!$P:$P=FOcorrencias[[#This Row],[Mês/Ano]]),0))</f>
        <v>Empresa Y</v>
      </c>
      <c r="N122" s="101" t="str" cm="1">
        <f t="array" ref="N122">INDEX('Jornada Prevista'!$I:$I,MATCH(1,('Jornada Prevista'!$B:$B=FOcorrencias[[#This Row],[Matricula]])*('Jornada Prevista'!$P:$P=FOcorrencias[[#This Row],[Mês/Ano]]),0))</f>
        <v>Compras</v>
      </c>
      <c r="O122" s="97" t="str" cm="1">
        <f t="array" ref="O122">INDEX('Jornada Prevista'!$J:$J,MATCH(1,('Jornada Prevista'!$B:$B=FOcorrencias[[#This Row],[Matricula]])*('Jornada Prevista'!$P:$P=FOcorrencias[[#This Row],[Mês/Ano]]),0))</f>
        <v>Consultor</v>
      </c>
      <c r="P122" s="97" t="str" cm="1">
        <f t="array" ref="P122">INDEX('Jornada Prevista'!$K:$K,MATCH(1,('Jornada Prevista'!$B:$B=FOcorrencias[[#This Row],[Matricula]])*('Jornada Prevista'!$P:$P=FOcorrencias[[#This Row],[Mês/Ano]]),0))</f>
        <v>Turno D</v>
      </c>
      <c r="Q122" s="97" t="str" cm="1">
        <f t="array" ref="Q122">INDEX('Jornada Prevista'!$L:$L,MATCH(1,('Jornada Prevista'!$B:$B=FOcorrencias[[#This Row],[Matricula]])*('Jornada Prevista'!$P:$P=FOcorrencias[[#This Row],[Mês/Ano]]),0))</f>
        <v>5x1</v>
      </c>
      <c r="R122" s="97" t="str" cm="1">
        <f t="array" ref="R122">INDEX('Jornada Prevista'!$M:$M,MATCH(1,('Jornada Prevista'!$B:$B=FOcorrencias[[#This Row],[Matricula]])*('Jornada Prevista'!$P:$P=FOcorrencias[[#This Row],[Mês/Ano]]),0))</f>
        <v>PJ</v>
      </c>
      <c r="S122" s="97">
        <f>SUMIFS('Jornada Prevista'!$G:$G,'Jornada Prevista'!$B:$B,FOcorrencias[[#This Row],[Matricula]],'Jornada Prevista'!$P:$P,FOcorrencias[[#This Row],[Mês/Ano]])</f>
        <v>184.80000000000015</v>
      </c>
      <c r="T122" s="105">
        <f>SUMIFS('Jornada Prevista'!$N:$N,'Jornada Prevista'!$B:$B,FOcorrencias[[#This Row],[Matricula]],'Jornada Prevista'!$P:$P,FOcorrencias[[#This Row],[Mês/Ano]])</f>
        <v>7711.27</v>
      </c>
      <c r="U122" s="101">
        <f>SUMIFS('Jornada Prevista'!$O:$O,'Jornada Prevista'!$B:$B,FOcorrencias[[#This Row],[Matricula]],'Jornada Prevista'!$P:$P,FOcorrencias[[#This Row],[Mês/Ano]])</f>
        <v>41.727651515151486</v>
      </c>
      <c r="V122" s="94" t="str">
        <f>IF(FOcorrencias[[#This Row],[Data da Ocorrência]]="","",TEXT(FOcorrencias[[#This Row],[Data da Ocorrência]],"mm/aaaa"))</f>
        <v>03/2025</v>
      </c>
    </row>
    <row r="123" spans="2:22" ht="14.4" x14ac:dyDescent="0.25">
      <c r="B123" s="61">
        <v>120</v>
      </c>
      <c r="C123" s="59" t="s">
        <v>248</v>
      </c>
      <c r="D123" s="63" t="str">
        <f>IF(FOcorrencias[[#This Row],[Data da Ocorrência]]="","",TEXT(FOcorrencias[[#This Row],[Data da Ocorrência]],"dddd"))</f>
        <v>quarta-feira</v>
      </c>
      <c r="E123" s="6">
        <v>13</v>
      </c>
      <c r="F123" s="45" t="str">
        <f>IF(FOcorrencias[[#This Row],[Matricula]]="","",VLOOKUP(FOcorrencias[[#This Row],[Matricula]],Cadastros!$P:$Q,2,0))</f>
        <v>Funcionario 13</v>
      </c>
      <c r="G123" s="49" t="s">
        <v>90</v>
      </c>
      <c r="H123" s="17" t="s">
        <v>391</v>
      </c>
      <c r="I123" s="73" t="s">
        <v>367</v>
      </c>
      <c r="J123" s="74" t="s">
        <v>95</v>
      </c>
      <c r="K123" s="85" t="s">
        <v>368</v>
      </c>
      <c r="L123" s="89"/>
      <c r="M123" s="101" t="str" cm="1">
        <f t="array" ref="M123">INDEX('Jornada Prevista'!$H:$H,MATCH(1,('Jornada Prevista'!$B:$B=FOcorrencias[[#This Row],[Matricula]])*('Jornada Prevista'!$P:$P=FOcorrencias[[#This Row],[Mês/Ano]]),0))</f>
        <v>Empresa Y</v>
      </c>
      <c r="N123" s="101" t="str" cm="1">
        <f t="array" ref="N123">INDEX('Jornada Prevista'!$I:$I,MATCH(1,('Jornada Prevista'!$B:$B=FOcorrencias[[#This Row],[Matricula]])*('Jornada Prevista'!$P:$P=FOcorrencias[[#This Row],[Mês/Ano]]),0))</f>
        <v>Financeiro</v>
      </c>
      <c r="O123" s="97" t="str" cm="1">
        <f t="array" ref="O123">INDEX('Jornada Prevista'!$J:$J,MATCH(1,('Jornada Prevista'!$B:$B=FOcorrencias[[#This Row],[Matricula]])*('Jornada Prevista'!$P:$P=FOcorrencias[[#This Row],[Mês/Ano]]),0))</f>
        <v>Engenheiro</v>
      </c>
      <c r="P123" s="97" t="str" cm="1">
        <f t="array" ref="P123">INDEX('Jornada Prevista'!$K:$K,MATCH(1,('Jornada Prevista'!$B:$B=FOcorrencias[[#This Row],[Matricula]])*('Jornada Prevista'!$P:$P=FOcorrencias[[#This Row],[Mês/Ano]]),0))</f>
        <v>Turno Folguista</v>
      </c>
      <c r="Q123" s="97" t="str" cm="1">
        <f t="array" ref="Q123">INDEX('Jornada Prevista'!$L:$L,MATCH(1,('Jornada Prevista'!$B:$B=FOcorrencias[[#This Row],[Matricula]])*('Jornada Prevista'!$P:$P=FOcorrencias[[#This Row],[Mês/Ano]]),0))</f>
        <v>6x1</v>
      </c>
      <c r="R123" s="97" t="str" cm="1">
        <f t="array" ref="R123">INDEX('Jornada Prevista'!$M:$M,MATCH(1,('Jornada Prevista'!$B:$B=FOcorrencias[[#This Row],[Matricula]])*('Jornada Prevista'!$P:$P=FOcorrencias[[#This Row],[Mês/Ano]]),0))</f>
        <v>PJ</v>
      </c>
      <c r="S123" s="97">
        <f>SUMIFS('Jornada Prevista'!$G:$G,'Jornada Prevista'!$B:$B,FOcorrencias[[#This Row],[Matricula]],'Jornada Prevista'!$P:$P,FOcorrencias[[#This Row],[Mês/Ano]])</f>
        <v>184.80000000000015</v>
      </c>
      <c r="T123" s="105">
        <f>SUMIFS('Jornada Prevista'!$N:$N,'Jornada Prevista'!$B:$B,FOcorrencias[[#This Row],[Matricula]],'Jornada Prevista'!$P:$P,FOcorrencias[[#This Row],[Mês/Ano]])</f>
        <v>9020.1200000000008</v>
      </c>
      <c r="U123" s="101">
        <f>SUMIFS('Jornada Prevista'!$O:$O,'Jornada Prevista'!$B:$B,FOcorrencias[[#This Row],[Matricula]],'Jornada Prevista'!$P:$P,FOcorrencias[[#This Row],[Mês/Ano]])</f>
        <v>48.810173160173122</v>
      </c>
      <c r="V123" s="94" t="str">
        <f>IF(FOcorrencias[[#This Row],[Data da Ocorrência]]="","",TEXT(FOcorrencias[[#This Row],[Data da Ocorrência]],"mm/aaaa"))</f>
        <v>02/2025</v>
      </c>
    </row>
    <row r="124" spans="2:22" ht="14.4" x14ac:dyDescent="0.25">
      <c r="B124" s="61">
        <v>121</v>
      </c>
      <c r="C124" s="51" t="s">
        <v>217</v>
      </c>
      <c r="D124" s="63" t="str">
        <f>IF(FOcorrencias[[#This Row],[Data da Ocorrência]]="","",TEXT(FOcorrencias[[#This Row],[Data da Ocorrência]],"dddd"))</f>
        <v>sexta-feira</v>
      </c>
      <c r="E124" s="79">
        <v>13</v>
      </c>
      <c r="F124" s="80" t="str">
        <f>IF(FOcorrencias[[#This Row],[Matricula]]="","",VLOOKUP(FOcorrencias[[#This Row],[Matricula]],Cadastros!$P:$Q,2,0))</f>
        <v>Funcionario 13</v>
      </c>
      <c r="G124" s="49" t="s">
        <v>87</v>
      </c>
      <c r="H124" s="79" t="s">
        <v>391</v>
      </c>
      <c r="I124" s="81"/>
      <c r="J124" s="82" t="s">
        <v>95</v>
      </c>
      <c r="K124" s="85" t="s">
        <v>375</v>
      </c>
      <c r="L124" s="89"/>
      <c r="M124" s="101" t="str" cm="1">
        <f t="array" ref="M124">INDEX('Jornada Prevista'!$H:$H,MATCH(1,('Jornada Prevista'!$B:$B=FOcorrencias[[#This Row],[Matricula]])*('Jornada Prevista'!$P:$P=FOcorrencias[[#This Row],[Mês/Ano]]),0))</f>
        <v>Empresa Z</v>
      </c>
      <c r="N124" s="101" t="str" cm="1">
        <f t="array" ref="N124">INDEX('Jornada Prevista'!$I:$I,MATCH(1,('Jornada Prevista'!$B:$B=FOcorrencias[[#This Row],[Matricula]])*('Jornada Prevista'!$P:$P=FOcorrencias[[#This Row],[Mês/Ano]]),0))</f>
        <v>Atendimento</v>
      </c>
      <c r="O124" s="97" t="str" cm="1">
        <f t="array" ref="O124">INDEX('Jornada Prevista'!$J:$J,MATCH(1,('Jornada Prevista'!$B:$B=FOcorrencias[[#This Row],[Matricula]])*('Jornada Prevista'!$P:$P=FOcorrencias[[#This Row],[Mês/Ano]]),0))</f>
        <v>Engenheiro</v>
      </c>
      <c r="P124" s="97" t="str" cm="1">
        <f t="array" ref="P124">INDEX('Jornada Prevista'!$K:$K,MATCH(1,('Jornada Prevista'!$B:$B=FOcorrencias[[#This Row],[Matricula]])*('Jornada Prevista'!$P:$P=FOcorrencias[[#This Row],[Mês/Ano]]),0))</f>
        <v>Turno A</v>
      </c>
      <c r="Q124" s="97" t="str" cm="1">
        <f t="array" ref="Q124">INDEX('Jornada Prevista'!$L:$L,MATCH(1,('Jornada Prevista'!$B:$B=FOcorrencias[[#This Row],[Matricula]])*('Jornada Prevista'!$P:$P=FOcorrencias[[#This Row],[Mês/Ano]]),0))</f>
        <v>5x1</v>
      </c>
      <c r="R124" s="97" t="str" cm="1">
        <f t="array" ref="R124">INDEX('Jornada Prevista'!$M:$M,MATCH(1,('Jornada Prevista'!$B:$B=FOcorrencias[[#This Row],[Matricula]])*('Jornada Prevista'!$P:$P=FOcorrencias[[#This Row],[Mês/Ano]]),0))</f>
        <v>CLT</v>
      </c>
      <c r="S124" s="97">
        <f>SUMIFS('Jornada Prevista'!$G:$G,'Jornada Prevista'!$B:$B,FOcorrencias[[#This Row],[Matricula]],'Jornada Prevista'!$P:$P,FOcorrencias[[#This Row],[Mês/Ano]])</f>
        <v>184.80000000000015</v>
      </c>
      <c r="T124" s="105">
        <f>SUMIFS('Jornada Prevista'!$N:$N,'Jornada Prevista'!$B:$B,FOcorrencias[[#This Row],[Matricula]],'Jornada Prevista'!$P:$P,FOcorrencias[[#This Row],[Mês/Ano]])</f>
        <v>9917.64</v>
      </c>
      <c r="U124" s="101">
        <f>SUMIFS('Jornada Prevista'!$O:$O,'Jornada Prevista'!$B:$B,FOcorrencias[[#This Row],[Matricula]],'Jornada Prevista'!$P:$P,FOcorrencias[[#This Row],[Mês/Ano]])</f>
        <v>53.666883116883071</v>
      </c>
      <c r="V124" s="94" t="str">
        <f>IF(FOcorrencias[[#This Row],[Data da Ocorrência]]="","",TEXT(FOcorrencias[[#This Row],[Data da Ocorrência]],"mm/aaaa"))</f>
        <v>07/2025</v>
      </c>
    </row>
    <row r="125" spans="2:22" ht="14.4" x14ac:dyDescent="0.25">
      <c r="B125" s="61">
        <v>122</v>
      </c>
      <c r="C125" s="51" t="s">
        <v>249</v>
      </c>
      <c r="D125" s="63" t="str">
        <f>IF(FOcorrencias[[#This Row],[Data da Ocorrência]]="","",TEXT(FOcorrencias[[#This Row],[Data da Ocorrência]],"dddd"))</f>
        <v>terça-feira</v>
      </c>
      <c r="E125" s="79">
        <v>13</v>
      </c>
      <c r="F125" s="80" t="str">
        <f>IF(FOcorrencias[[#This Row],[Matricula]]="","",VLOOKUP(FOcorrencias[[#This Row],[Matricula]],Cadastros!$P:$Q,2,0))</f>
        <v>Funcionario 13</v>
      </c>
      <c r="G125" s="49" t="s">
        <v>89</v>
      </c>
      <c r="H125" s="79" t="s">
        <v>397</v>
      </c>
      <c r="I125" s="81"/>
      <c r="J125" s="82" t="s">
        <v>371</v>
      </c>
      <c r="K125" s="85" t="s">
        <v>398</v>
      </c>
      <c r="L125" s="89"/>
      <c r="M125" s="101" t="str" cm="1">
        <f t="array" ref="M125">INDEX('Jornada Prevista'!$H:$H,MATCH(1,('Jornada Prevista'!$B:$B=FOcorrencias[[#This Row],[Matricula]])*('Jornada Prevista'!$P:$P=FOcorrencias[[#This Row],[Mês/Ano]]),0))</f>
        <v>Empresa Y</v>
      </c>
      <c r="N125" s="101" t="str" cm="1">
        <f t="array" ref="N125">INDEX('Jornada Prevista'!$I:$I,MATCH(1,('Jornada Prevista'!$B:$B=FOcorrencias[[#This Row],[Matricula]])*('Jornada Prevista'!$P:$P=FOcorrencias[[#This Row],[Mês/Ano]]),0))</f>
        <v>Compras</v>
      </c>
      <c r="O125" s="97" t="str" cm="1">
        <f t="array" ref="O125">INDEX('Jornada Prevista'!$J:$J,MATCH(1,('Jornada Prevista'!$B:$B=FOcorrencias[[#This Row],[Matricula]])*('Jornada Prevista'!$P:$P=FOcorrencias[[#This Row],[Mês/Ano]]),0))</f>
        <v>Consultor</v>
      </c>
      <c r="P125" s="97" t="str" cm="1">
        <f t="array" ref="P125">INDEX('Jornada Prevista'!$K:$K,MATCH(1,('Jornada Prevista'!$B:$B=FOcorrencias[[#This Row],[Matricula]])*('Jornada Prevista'!$P:$P=FOcorrencias[[#This Row],[Mês/Ano]]),0))</f>
        <v>Turno D</v>
      </c>
      <c r="Q125" s="97" t="str" cm="1">
        <f t="array" ref="Q125">INDEX('Jornada Prevista'!$L:$L,MATCH(1,('Jornada Prevista'!$B:$B=FOcorrencias[[#This Row],[Matricula]])*('Jornada Prevista'!$P:$P=FOcorrencias[[#This Row],[Mês/Ano]]),0))</f>
        <v>5x1</v>
      </c>
      <c r="R125" s="97" t="str" cm="1">
        <f t="array" ref="R125">INDEX('Jornada Prevista'!$M:$M,MATCH(1,('Jornada Prevista'!$B:$B=FOcorrencias[[#This Row],[Matricula]])*('Jornada Prevista'!$P:$P=FOcorrencias[[#This Row],[Mês/Ano]]),0))</f>
        <v>PJ</v>
      </c>
      <c r="S125" s="97">
        <f>SUMIFS('Jornada Prevista'!$G:$G,'Jornada Prevista'!$B:$B,FOcorrencias[[#This Row],[Matricula]],'Jornada Prevista'!$P:$P,FOcorrencias[[#This Row],[Mês/Ano]])</f>
        <v>184.80000000000015</v>
      </c>
      <c r="T125" s="105">
        <f>SUMIFS('Jornada Prevista'!$N:$N,'Jornada Prevista'!$B:$B,FOcorrencias[[#This Row],[Matricula]],'Jornada Prevista'!$P:$P,FOcorrencias[[#This Row],[Mês/Ano]])</f>
        <v>7711.27</v>
      </c>
      <c r="U125" s="101">
        <f>SUMIFS('Jornada Prevista'!$O:$O,'Jornada Prevista'!$B:$B,FOcorrencias[[#This Row],[Matricula]],'Jornada Prevista'!$P:$P,FOcorrencias[[#This Row],[Mês/Ano]])</f>
        <v>41.727651515151486</v>
      </c>
      <c r="V125" s="94" t="str">
        <f>IF(FOcorrencias[[#This Row],[Data da Ocorrência]]="","",TEXT(FOcorrencias[[#This Row],[Data da Ocorrência]],"mm/aaaa"))</f>
        <v>03/2025</v>
      </c>
    </row>
    <row r="126" spans="2:22" ht="14.4" x14ac:dyDescent="0.25">
      <c r="B126" s="61">
        <v>123</v>
      </c>
      <c r="C126" s="51" t="s">
        <v>218</v>
      </c>
      <c r="D126" s="63" t="str">
        <f>IF(FOcorrencias[[#This Row],[Data da Ocorrência]]="","",TEXT(FOcorrencias[[#This Row],[Data da Ocorrência]],"dddd"))</f>
        <v>quarta-feira</v>
      </c>
      <c r="E126" s="79">
        <v>14</v>
      </c>
      <c r="F126" s="80" t="str">
        <f>IF(FOcorrencias[[#This Row],[Matricula]]="","",VLOOKUP(FOcorrencias[[#This Row],[Matricula]],Cadastros!$P:$Q,2,0))</f>
        <v>Funcionario 14</v>
      </c>
      <c r="G126" s="49" t="s">
        <v>88</v>
      </c>
      <c r="H126" s="79" t="s">
        <v>376</v>
      </c>
      <c r="I126" s="81"/>
      <c r="J126" s="82" t="s">
        <v>95</v>
      </c>
      <c r="K126" s="85" t="s">
        <v>385</v>
      </c>
      <c r="L126" s="89"/>
      <c r="M126" s="101" t="str" cm="1">
        <f t="array" ref="M126">INDEX('Jornada Prevista'!$H:$H,MATCH(1,('Jornada Prevista'!$B:$B=FOcorrencias[[#This Row],[Matricula]])*('Jornada Prevista'!$P:$P=FOcorrencias[[#This Row],[Mês/Ano]]),0))</f>
        <v>Empresa Y</v>
      </c>
      <c r="N126" s="101" t="str" cm="1">
        <f t="array" ref="N126">INDEX('Jornada Prevista'!$I:$I,MATCH(1,('Jornada Prevista'!$B:$B=FOcorrencias[[#This Row],[Matricula]])*('Jornada Prevista'!$P:$P=FOcorrencias[[#This Row],[Mês/Ano]]),0))</f>
        <v>Financeiro</v>
      </c>
      <c r="O126" s="97" t="str" cm="1">
        <f t="array" ref="O126">INDEX('Jornada Prevista'!$J:$J,MATCH(1,('Jornada Prevista'!$B:$B=FOcorrencias[[#This Row],[Matricula]])*('Jornada Prevista'!$P:$P=FOcorrencias[[#This Row],[Mês/Ano]]),0))</f>
        <v>Analista</v>
      </c>
      <c r="P126" s="97" t="str" cm="1">
        <f t="array" ref="P126">INDEX('Jornada Prevista'!$K:$K,MATCH(1,('Jornada Prevista'!$B:$B=FOcorrencias[[#This Row],[Matricula]])*('Jornada Prevista'!$P:$P=FOcorrencias[[#This Row],[Mês/Ano]]),0))</f>
        <v>Turno Folguista</v>
      </c>
      <c r="Q126" s="97" t="str" cm="1">
        <f t="array" ref="Q126">INDEX('Jornada Prevista'!$L:$L,MATCH(1,('Jornada Prevista'!$B:$B=FOcorrencias[[#This Row],[Matricula]])*('Jornada Prevista'!$P:$P=FOcorrencias[[#This Row],[Mês/Ano]]),0))</f>
        <v>5x1</v>
      </c>
      <c r="R126" s="97" t="str" cm="1">
        <f t="array" ref="R126">INDEX('Jornada Prevista'!$M:$M,MATCH(1,('Jornada Prevista'!$B:$B=FOcorrencias[[#This Row],[Matricula]])*('Jornada Prevista'!$P:$P=FOcorrencias[[#This Row],[Mês/Ano]]),0))</f>
        <v>PJ</v>
      </c>
      <c r="S126" s="97">
        <f>SUMIFS('Jornada Prevista'!$G:$G,'Jornada Prevista'!$B:$B,FOcorrencias[[#This Row],[Matricula]],'Jornada Prevista'!$P:$P,FOcorrencias[[#This Row],[Mês/Ano]])</f>
        <v>184.80000000000015</v>
      </c>
      <c r="T126" s="105">
        <f>SUMIFS('Jornada Prevista'!$N:$N,'Jornada Prevista'!$B:$B,FOcorrencias[[#This Row],[Matricula]],'Jornada Prevista'!$P:$P,FOcorrencias[[#This Row],[Mês/Ano]])</f>
        <v>6085.4</v>
      </c>
      <c r="U126" s="101">
        <f>SUMIFS('Jornada Prevista'!$O:$O,'Jornada Prevista'!$B:$B,FOcorrencias[[#This Row],[Matricula]],'Jornada Prevista'!$P:$P,FOcorrencias[[#This Row],[Mês/Ano]])</f>
        <v>32.929653679653647</v>
      </c>
      <c r="V126" s="94" t="str">
        <f>IF(FOcorrencias[[#This Row],[Data da Ocorrência]]="","",TEXT(FOcorrencias[[#This Row],[Data da Ocorrência]],"mm/aaaa"))</f>
        <v>05/2025</v>
      </c>
    </row>
    <row r="127" spans="2:22" ht="14.4" x14ac:dyDescent="0.25">
      <c r="B127" s="61">
        <v>124</v>
      </c>
      <c r="C127" s="51" t="s">
        <v>136</v>
      </c>
      <c r="D127" s="63" t="str">
        <f>IF(FOcorrencias[[#This Row],[Data da Ocorrência]]="","",TEXT(FOcorrencias[[#This Row],[Data da Ocorrência]],"dddd"))</f>
        <v>domingo</v>
      </c>
      <c r="E127" s="79">
        <v>14</v>
      </c>
      <c r="F127" s="80" t="str">
        <f>IF(FOcorrencias[[#This Row],[Matricula]]="","",VLOOKUP(FOcorrencias[[#This Row],[Matricula]],Cadastros!$P:$Q,2,0))</f>
        <v>Funcionario 14</v>
      </c>
      <c r="G127" s="49" t="s">
        <v>90</v>
      </c>
      <c r="H127" s="79" t="s">
        <v>376</v>
      </c>
      <c r="I127" s="81" t="s">
        <v>367</v>
      </c>
      <c r="J127" s="82" t="s">
        <v>371</v>
      </c>
      <c r="K127" s="85" t="s">
        <v>394</v>
      </c>
      <c r="L127" s="89"/>
      <c r="M127" s="101" t="str" cm="1">
        <f t="array" ref="M127">INDEX('Jornada Prevista'!$H:$H,MATCH(1,('Jornada Prevista'!$B:$B=FOcorrencias[[#This Row],[Matricula]])*('Jornada Prevista'!$P:$P=FOcorrencias[[#This Row],[Mês/Ano]]),0))</f>
        <v>Empresa Y</v>
      </c>
      <c r="N127" s="101" t="str" cm="1">
        <f t="array" ref="N127">INDEX('Jornada Prevista'!$I:$I,MATCH(1,('Jornada Prevista'!$B:$B=FOcorrencias[[#This Row],[Matricula]])*('Jornada Prevista'!$P:$P=FOcorrencias[[#This Row],[Mês/Ano]]),0))</f>
        <v>Logística</v>
      </c>
      <c r="O127" s="97" t="str" cm="1">
        <f t="array" ref="O127">INDEX('Jornada Prevista'!$J:$J,MATCH(1,('Jornada Prevista'!$B:$B=FOcorrencias[[#This Row],[Matricula]])*('Jornada Prevista'!$P:$P=FOcorrencias[[#This Row],[Mês/Ano]]),0))</f>
        <v>Atendente</v>
      </c>
      <c r="P127" s="97" t="str" cm="1">
        <f t="array" ref="P127">INDEX('Jornada Prevista'!$K:$K,MATCH(1,('Jornada Prevista'!$B:$B=FOcorrencias[[#This Row],[Matricula]])*('Jornada Prevista'!$P:$P=FOcorrencias[[#This Row],[Mês/Ano]]),0))</f>
        <v>Turno D</v>
      </c>
      <c r="Q127" s="97" t="str" cm="1">
        <f t="array" ref="Q127">INDEX('Jornada Prevista'!$L:$L,MATCH(1,('Jornada Prevista'!$B:$B=FOcorrencias[[#This Row],[Matricula]])*('Jornada Prevista'!$P:$P=FOcorrencias[[#This Row],[Mês/Ano]]),0))</f>
        <v>5x1</v>
      </c>
      <c r="R127" s="97" t="str" cm="1">
        <f t="array" ref="R127">INDEX('Jornada Prevista'!$M:$M,MATCH(1,('Jornada Prevista'!$B:$B=FOcorrencias[[#This Row],[Matricula]])*('Jornada Prevista'!$P:$P=FOcorrencias[[#This Row],[Mês/Ano]]),0))</f>
        <v>Estágio</v>
      </c>
      <c r="S127" s="97">
        <f>SUMIFS('Jornada Prevista'!$G:$G,'Jornada Prevista'!$B:$B,FOcorrencias[[#This Row],[Matricula]],'Jornada Prevista'!$P:$P,FOcorrencias[[#This Row],[Mês/Ano]])</f>
        <v>184.80000000000015</v>
      </c>
      <c r="T127" s="105">
        <f>SUMIFS('Jornada Prevista'!$N:$N,'Jornada Prevista'!$B:$B,FOcorrencias[[#This Row],[Matricula]],'Jornada Prevista'!$P:$P,FOcorrencias[[#This Row],[Mês/Ano]])</f>
        <v>7109.48</v>
      </c>
      <c r="U127" s="101">
        <f>SUMIFS('Jornada Prevista'!$O:$O,'Jornada Prevista'!$B:$B,FOcorrencias[[#This Row],[Matricula]],'Jornada Prevista'!$P:$P,FOcorrencias[[#This Row],[Mês/Ano]])</f>
        <v>38.471212121212083</v>
      </c>
      <c r="V127" s="94" t="str">
        <f>IF(FOcorrencias[[#This Row],[Data da Ocorrência]]="","",TEXT(FOcorrencias[[#This Row],[Data da Ocorrência]],"mm/aaaa"))</f>
        <v>06/2025</v>
      </c>
    </row>
    <row r="128" spans="2:22" ht="14.4" x14ac:dyDescent="0.25">
      <c r="B128" s="61">
        <v>125</v>
      </c>
      <c r="C128" s="51" t="s">
        <v>250</v>
      </c>
      <c r="D128" s="63" t="str">
        <f>IF(FOcorrencias[[#This Row],[Data da Ocorrência]]="","",TEXT(FOcorrencias[[#This Row],[Data da Ocorrência]],"dddd"))</f>
        <v>sexta-feira</v>
      </c>
      <c r="E128" s="79">
        <v>14</v>
      </c>
      <c r="F128" s="80" t="str">
        <f>IF(FOcorrencias[[#This Row],[Matricula]]="","",VLOOKUP(FOcorrencias[[#This Row],[Matricula]],Cadastros!$P:$Q,2,0))</f>
        <v>Funcionario 14</v>
      </c>
      <c r="G128" s="49" t="s">
        <v>87</v>
      </c>
      <c r="H128" s="79" t="s">
        <v>384</v>
      </c>
      <c r="I128" s="81"/>
      <c r="J128" s="82" t="s">
        <v>371</v>
      </c>
      <c r="K128" s="85" t="s">
        <v>375</v>
      </c>
      <c r="L128" s="89"/>
      <c r="M128" s="101" t="str" cm="1">
        <f t="array" ref="M128">INDEX('Jornada Prevista'!$H:$H,MATCH(1,('Jornada Prevista'!$B:$B=FOcorrencias[[#This Row],[Matricula]])*('Jornada Prevista'!$P:$P=FOcorrencias[[#This Row],[Mês/Ano]]),0))</f>
        <v>Empresa X</v>
      </c>
      <c r="N128" s="101" t="str" cm="1">
        <f t="array" ref="N128">INDEX('Jornada Prevista'!$I:$I,MATCH(1,('Jornada Prevista'!$B:$B=FOcorrencias[[#This Row],[Matricula]])*('Jornada Prevista'!$P:$P=FOcorrencias[[#This Row],[Mês/Ano]]),0))</f>
        <v>Marketing</v>
      </c>
      <c r="O128" s="97" t="str" cm="1">
        <f t="array" ref="O128">INDEX('Jornada Prevista'!$J:$J,MATCH(1,('Jornada Prevista'!$B:$B=FOcorrencias[[#This Row],[Matricula]])*('Jornada Prevista'!$P:$P=FOcorrencias[[#This Row],[Mês/Ano]]),0))</f>
        <v>Assistente</v>
      </c>
      <c r="P128" s="97" t="str" cm="1">
        <f t="array" ref="P128">INDEX('Jornada Prevista'!$K:$K,MATCH(1,('Jornada Prevista'!$B:$B=FOcorrencias[[#This Row],[Matricula]])*('Jornada Prevista'!$P:$P=FOcorrencias[[#This Row],[Mês/Ano]]),0))</f>
        <v>Turno B</v>
      </c>
      <c r="Q128" s="97" t="str" cm="1">
        <f t="array" ref="Q128">INDEX('Jornada Prevista'!$L:$L,MATCH(1,('Jornada Prevista'!$B:$B=FOcorrencias[[#This Row],[Matricula]])*('Jornada Prevista'!$P:$P=FOcorrencias[[#This Row],[Mês/Ano]]),0))</f>
        <v>12x36</v>
      </c>
      <c r="R128" s="97" t="str" cm="1">
        <f t="array" ref="R128">INDEX('Jornada Prevista'!$M:$M,MATCH(1,('Jornada Prevista'!$B:$B=FOcorrencias[[#This Row],[Matricula]])*('Jornada Prevista'!$P:$P=FOcorrencias[[#This Row],[Mês/Ano]]),0))</f>
        <v>PJ</v>
      </c>
      <c r="S128" s="97">
        <f>SUMIFS('Jornada Prevista'!$G:$G,'Jornada Prevista'!$B:$B,FOcorrencias[[#This Row],[Matricula]],'Jornada Prevista'!$P:$P,FOcorrencias[[#This Row],[Mês/Ano]])</f>
        <v>184.80000000000015</v>
      </c>
      <c r="T128" s="105">
        <f>SUMIFS('Jornada Prevista'!$N:$N,'Jornada Prevista'!$B:$B,FOcorrencias[[#This Row],[Matricula]],'Jornada Prevista'!$P:$P,FOcorrencias[[#This Row],[Mês/Ano]])</f>
        <v>9481.5499999999993</v>
      </c>
      <c r="U128" s="101">
        <f>SUMIFS('Jornada Prevista'!$O:$O,'Jornada Prevista'!$B:$B,FOcorrencias[[#This Row],[Matricula]],'Jornada Prevista'!$P:$P,FOcorrencias[[#This Row],[Mês/Ano]])</f>
        <v>51.307088744588697</v>
      </c>
      <c r="V128" s="94" t="str">
        <f>IF(FOcorrencias[[#This Row],[Data da Ocorrência]]="","",TEXT(FOcorrencias[[#This Row],[Data da Ocorrência]],"mm/aaaa"))</f>
        <v>07/2025</v>
      </c>
    </row>
    <row r="129" spans="2:22" ht="14.4" x14ac:dyDescent="0.25">
      <c r="B129" s="61">
        <v>126</v>
      </c>
      <c r="C129" s="51" t="s">
        <v>251</v>
      </c>
      <c r="D129" s="63" t="str">
        <f>IF(FOcorrencias[[#This Row],[Data da Ocorrência]]="","",TEXT(FOcorrencias[[#This Row],[Data da Ocorrência]],"dddd"))</f>
        <v>sábado</v>
      </c>
      <c r="E129" s="79">
        <v>14</v>
      </c>
      <c r="F129" s="80" t="str">
        <f>IF(FOcorrencias[[#This Row],[Matricula]]="","",VLOOKUP(FOcorrencias[[#This Row],[Matricula]],Cadastros!$P:$Q,2,0))</f>
        <v>Funcionario 14</v>
      </c>
      <c r="G129" s="49" t="s">
        <v>88</v>
      </c>
      <c r="H129" s="79" t="s">
        <v>369</v>
      </c>
      <c r="I129" s="81"/>
      <c r="J129" s="82" t="s">
        <v>371</v>
      </c>
      <c r="K129" s="85" t="s">
        <v>390</v>
      </c>
      <c r="L129" s="89"/>
      <c r="M129" s="101" t="str" cm="1">
        <f t="array" ref="M129">INDEX('Jornada Prevista'!$H:$H,MATCH(1,('Jornada Prevista'!$B:$B=FOcorrencias[[#This Row],[Matricula]])*('Jornada Prevista'!$P:$P=FOcorrencias[[#This Row],[Mês/Ano]]),0))</f>
        <v>Empresa Y</v>
      </c>
      <c r="N129" s="101" t="str" cm="1">
        <f t="array" ref="N129">INDEX('Jornada Prevista'!$I:$I,MATCH(1,('Jornada Prevista'!$B:$B=FOcorrencias[[#This Row],[Matricula]])*('Jornada Prevista'!$P:$P=FOcorrencias[[#This Row],[Mês/Ano]]),0))</f>
        <v>Compras</v>
      </c>
      <c r="O129" s="97" t="str" cm="1">
        <f t="array" ref="O129">INDEX('Jornada Prevista'!$J:$J,MATCH(1,('Jornada Prevista'!$B:$B=FOcorrencias[[#This Row],[Matricula]])*('Jornada Prevista'!$P:$P=FOcorrencias[[#This Row],[Mês/Ano]]),0))</f>
        <v>Analista Sênior</v>
      </c>
      <c r="P129" s="97" t="str" cm="1">
        <f t="array" ref="P129">INDEX('Jornada Prevista'!$K:$K,MATCH(1,('Jornada Prevista'!$B:$B=FOcorrencias[[#This Row],[Matricula]])*('Jornada Prevista'!$P:$P=FOcorrencias[[#This Row],[Mês/Ano]]),0))</f>
        <v>Turno B</v>
      </c>
      <c r="Q129" s="97" t="str" cm="1">
        <f t="array" ref="Q129">INDEX('Jornada Prevista'!$L:$L,MATCH(1,('Jornada Prevista'!$B:$B=FOcorrencias[[#This Row],[Matricula]])*('Jornada Prevista'!$P:$P=FOcorrencias[[#This Row],[Mês/Ano]]),0))</f>
        <v>5x1</v>
      </c>
      <c r="R129" s="97" t="str" cm="1">
        <f t="array" ref="R129">INDEX('Jornada Prevista'!$M:$M,MATCH(1,('Jornada Prevista'!$B:$B=FOcorrencias[[#This Row],[Matricula]])*('Jornada Prevista'!$P:$P=FOcorrencias[[#This Row],[Mês/Ano]]),0))</f>
        <v>Estágio</v>
      </c>
      <c r="S129" s="97">
        <f>SUMIFS('Jornada Prevista'!$G:$G,'Jornada Prevista'!$B:$B,FOcorrencias[[#This Row],[Matricula]],'Jornada Prevista'!$P:$P,FOcorrencias[[#This Row],[Mês/Ano]])</f>
        <v>184.80000000000015</v>
      </c>
      <c r="T129" s="105">
        <f>SUMIFS('Jornada Prevista'!$N:$N,'Jornada Prevista'!$B:$B,FOcorrencias[[#This Row],[Matricula]],'Jornada Prevista'!$P:$P,FOcorrencias[[#This Row],[Mês/Ano]])</f>
        <v>11310.71</v>
      </c>
      <c r="U129" s="101">
        <f>SUMIFS('Jornada Prevista'!$O:$O,'Jornada Prevista'!$B:$B,FOcorrencias[[#This Row],[Matricula]],'Jornada Prevista'!$P:$P,FOcorrencias[[#This Row],[Mês/Ano]])</f>
        <v>61.20514069264064</v>
      </c>
      <c r="V129" s="94" t="str">
        <f>IF(FOcorrencias[[#This Row],[Data da Ocorrência]]="","",TEXT(FOcorrencias[[#This Row],[Data da Ocorrência]],"mm/aaaa"))</f>
        <v>11/2025</v>
      </c>
    </row>
    <row r="130" spans="2:22" ht="14.4" x14ac:dyDescent="0.25">
      <c r="B130" s="61">
        <v>127</v>
      </c>
      <c r="C130" s="51" t="s">
        <v>175</v>
      </c>
      <c r="D130" s="63" t="str">
        <f>IF(FOcorrencias[[#This Row],[Data da Ocorrência]]="","",TEXT(FOcorrencias[[#This Row],[Data da Ocorrência]],"dddd"))</f>
        <v>segunda-feira</v>
      </c>
      <c r="E130" s="79">
        <v>14</v>
      </c>
      <c r="F130" s="80" t="str">
        <f>IF(FOcorrencias[[#This Row],[Matricula]]="","",VLOOKUP(FOcorrencias[[#This Row],[Matricula]],Cadastros!$P:$Q,2,0))</f>
        <v>Funcionario 14</v>
      </c>
      <c r="G130" s="49" t="s">
        <v>88</v>
      </c>
      <c r="H130" s="79" t="s">
        <v>386</v>
      </c>
      <c r="I130" s="81"/>
      <c r="J130" s="82" t="s">
        <v>95</v>
      </c>
      <c r="K130" s="85" t="s">
        <v>398</v>
      </c>
      <c r="L130" s="89"/>
      <c r="M130" s="101" t="str" cm="1">
        <f t="array" ref="M130">INDEX('Jornada Prevista'!$H:$H,MATCH(1,('Jornada Prevista'!$B:$B=FOcorrencias[[#This Row],[Matricula]])*('Jornada Prevista'!$P:$P=FOcorrencias[[#This Row],[Mês/Ano]]),0))</f>
        <v>Empresa Y</v>
      </c>
      <c r="N130" s="101" t="str" cm="1">
        <f t="array" ref="N130">INDEX('Jornada Prevista'!$I:$I,MATCH(1,('Jornada Prevista'!$B:$B=FOcorrencias[[#This Row],[Matricula]])*('Jornada Prevista'!$P:$P=FOcorrencias[[#This Row],[Mês/Ano]]),0))</f>
        <v>Qualidade</v>
      </c>
      <c r="O130" s="97" t="str" cm="1">
        <f t="array" ref="O130">INDEX('Jornada Prevista'!$J:$J,MATCH(1,('Jornada Prevista'!$B:$B=FOcorrencias[[#This Row],[Matricula]])*('Jornada Prevista'!$P:$P=FOcorrencias[[#This Row],[Mês/Ano]]),0))</f>
        <v>Analista Pleno</v>
      </c>
      <c r="P130" s="97" t="str" cm="1">
        <f t="array" ref="P130">INDEX('Jornada Prevista'!$K:$K,MATCH(1,('Jornada Prevista'!$B:$B=FOcorrencias[[#This Row],[Matricula]])*('Jornada Prevista'!$P:$P=FOcorrencias[[#This Row],[Mês/Ano]]),0))</f>
        <v>Turno B</v>
      </c>
      <c r="Q130" s="97" t="str" cm="1">
        <f t="array" ref="Q130">INDEX('Jornada Prevista'!$L:$L,MATCH(1,('Jornada Prevista'!$B:$B=FOcorrencias[[#This Row],[Matricula]])*('Jornada Prevista'!$P:$P=FOcorrencias[[#This Row],[Mês/Ano]]),0))</f>
        <v>12x36</v>
      </c>
      <c r="R130" s="97" t="str" cm="1">
        <f t="array" ref="R130">INDEX('Jornada Prevista'!$M:$M,MATCH(1,('Jornada Prevista'!$B:$B=FOcorrencias[[#This Row],[Matricula]])*('Jornada Prevista'!$P:$P=FOcorrencias[[#This Row],[Mês/Ano]]),0))</f>
        <v>CLT</v>
      </c>
      <c r="S130" s="97">
        <f>SUMIFS('Jornada Prevista'!$G:$G,'Jornada Prevista'!$B:$B,FOcorrencias[[#This Row],[Matricula]],'Jornada Prevista'!$P:$P,FOcorrencias[[#This Row],[Mês/Ano]])</f>
        <v>184.80000000000015</v>
      </c>
      <c r="T130" s="105">
        <f>SUMIFS('Jornada Prevista'!$N:$N,'Jornada Prevista'!$B:$B,FOcorrencias[[#This Row],[Matricula]],'Jornada Prevista'!$P:$P,FOcorrencias[[#This Row],[Mês/Ano]])</f>
        <v>6842.75</v>
      </c>
      <c r="U130" s="101">
        <f>SUMIFS('Jornada Prevista'!$O:$O,'Jornada Prevista'!$B:$B,FOcorrencias[[#This Row],[Matricula]],'Jornada Prevista'!$P:$P,FOcorrencias[[#This Row],[Mês/Ano]])</f>
        <v>37.027867965367932</v>
      </c>
      <c r="V130" s="94" t="str">
        <f>IF(FOcorrencias[[#This Row],[Data da Ocorrência]]="","",TEXT(FOcorrencias[[#This Row],[Data da Ocorrência]],"mm/aaaa"))</f>
        <v>03/2025</v>
      </c>
    </row>
    <row r="131" spans="2:22" ht="14.4" x14ac:dyDescent="0.25">
      <c r="B131" s="61">
        <v>128</v>
      </c>
      <c r="C131" s="51" t="s">
        <v>221</v>
      </c>
      <c r="D131" s="63" t="str">
        <f>IF(FOcorrencias[[#This Row],[Data da Ocorrência]]="","",TEXT(FOcorrencias[[#This Row],[Data da Ocorrência]],"dddd"))</f>
        <v>terça-feira</v>
      </c>
      <c r="E131" s="79">
        <v>15</v>
      </c>
      <c r="F131" s="80" t="str">
        <f>IF(FOcorrencias[[#This Row],[Matricula]]="","",VLOOKUP(FOcorrencias[[#This Row],[Matricula]],Cadastros!$P:$Q,2,0))</f>
        <v>Funcionario 15</v>
      </c>
      <c r="G131" s="49" t="s">
        <v>88</v>
      </c>
      <c r="H131" s="79" t="s">
        <v>378</v>
      </c>
      <c r="I131" s="81"/>
      <c r="J131" s="82" t="s">
        <v>95</v>
      </c>
      <c r="K131" s="85" t="s">
        <v>403</v>
      </c>
      <c r="L131" s="89"/>
      <c r="M131" s="101" t="str" cm="1">
        <f t="array" ref="M131">INDEX('Jornada Prevista'!$H:$H,MATCH(1,('Jornada Prevista'!$B:$B=FOcorrencias[[#This Row],[Matricula]])*('Jornada Prevista'!$P:$P=FOcorrencias[[#This Row],[Mês/Ano]]),0))</f>
        <v>Empresa Z</v>
      </c>
      <c r="N131" s="101" t="str" cm="1">
        <f t="array" ref="N131">INDEX('Jornada Prevista'!$I:$I,MATCH(1,('Jornada Prevista'!$B:$B=FOcorrencias[[#This Row],[Matricula]])*('Jornada Prevista'!$P:$P=FOcorrencias[[#This Row],[Mês/Ano]]),0))</f>
        <v>Atendimento</v>
      </c>
      <c r="O131" s="97" t="str" cm="1">
        <f t="array" ref="O131">INDEX('Jornada Prevista'!$J:$J,MATCH(1,('Jornada Prevista'!$B:$B=FOcorrencias[[#This Row],[Matricula]])*('Jornada Prevista'!$P:$P=FOcorrencias[[#This Row],[Mês/Ano]]),0))</f>
        <v>Engenheiro</v>
      </c>
      <c r="P131" s="97" t="str" cm="1">
        <f t="array" ref="P131">INDEX('Jornada Prevista'!$K:$K,MATCH(1,('Jornada Prevista'!$B:$B=FOcorrencias[[#This Row],[Matricula]])*('Jornada Prevista'!$P:$P=FOcorrencias[[#This Row],[Mês/Ano]]),0))</f>
        <v>Turno D</v>
      </c>
      <c r="Q131" s="97" t="str" cm="1">
        <f t="array" ref="Q131">INDEX('Jornada Prevista'!$L:$L,MATCH(1,('Jornada Prevista'!$B:$B=FOcorrencias[[#This Row],[Matricula]])*('Jornada Prevista'!$P:$P=FOcorrencias[[#This Row],[Mês/Ano]]),0))</f>
        <v>12x36</v>
      </c>
      <c r="R131" s="97" t="str" cm="1">
        <f t="array" ref="R131">INDEX('Jornada Prevista'!$M:$M,MATCH(1,('Jornada Prevista'!$B:$B=FOcorrencias[[#This Row],[Matricula]])*('Jornada Prevista'!$P:$P=FOcorrencias[[#This Row],[Mês/Ano]]),0))</f>
        <v>CLT</v>
      </c>
      <c r="S131" s="97">
        <f>SUMIFS('Jornada Prevista'!$G:$G,'Jornada Prevista'!$B:$B,FOcorrencias[[#This Row],[Matricula]],'Jornada Prevista'!$P:$P,FOcorrencias[[#This Row],[Mês/Ano]])</f>
        <v>184.80000000000015</v>
      </c>
      <c r="T131" s="105">
        <f>SUMIFS('Jornada Prevista'!$N:$N,'Jornada Prevista'!$B:$B,FOcorrencias[[#This Row],[Matricula]],'Jornada Prevista'!$P:$P,FOcorrencias[[#This Row],[Mês/Ano]])</f>
        <v>3352.31</v>
      </c>
      <c r="U131" s="101">
        <f>SUMIFS('Jornada Prevista'!$O:$O,'Jornada Prevista'!$B:$B,FOcorrencias[[#This Row],[Matricula]],'Jornada Prevista'!$P:$P,FOcorrencias[[#This Row],[Mês/Ano]])</f>
        <v>18.140205627705612</v>
      </c>
      <c r="V131" s="94" t="str">
        <f>IF(FOcorrencias[[#This Row],[Data da Ocorrência]]="","",TEXT(FOcorrencias[[#This Row],[Data da Ocorrência]],"mm/aaaa"))</f>
        <v>01/2025</v>
      </c>
    </row>
    <row r="132" spans="2:22" ht="14.4" x14ac:dyDescent="0.25">
      <c r="B132" s="61">
        <v>129</v>
      </c>
      <c r="C132" s="51" t="s">
        <v>252</v>
      </c>
      <c r="D132" s="63" t="str">
        <f>IF(FOcorrencias[[#This Row],[Data da Ocorrência]]="","",TEXT(FOcorrencias[[#This Row],[Data da Ocorrência]],"dddd"))</f>
        <v>quinta-feira</v>
      </c>
      <c r="E132" s="79">
        <v>15</v>
      </c>
      <c r="F132" s="80" t="str">
        <f>IF(FOcorrencias[[#This Row],[Matricula]]="","",VLOOKUP(FOcorrencias[[#This Row],[Matricula]],Cadastros!$P:$Q,2,0))</f>
        <v>Funcionario 15</v>
      </c>
      <c r="G132" s="49" t="s">
        <v>88</v>
      </c>
      <c r="H132" s="79" t="s">
        <v>391</v>
      </c>
      <c r="I132" s="81"/>
      <c r="J132" s="82" t="s">
        <v>371</v>
      </c>
      <c r="K132" s="85" t="s">
        <v>390</v>
      </c>
      <c r="L132" s="89"/>
      <c r="M132" s="101" t="str" cm="1">
        <f t="array" ref="M132">INDEX('Jornada Prevista'!$H:$H,MATCH(1,('Jornada Prevista'!$B:$B=FOcorrencias[[#This Row],[Matricula]])*('Jornada Prevista'!$P:$P=FOcorrencias[[#This Row],[Mês/Ano]]),0))</f>
        <v>Empresa Z</v>
      </c>
      <c r="N132" s="101" t="str" cm="1">
        <f t="array" ref="N132">INDEX('Jornada Prevista'!$I:$I,MATCH(1,('Jornada Prevista'!$B:$B=FOcorrencias[[#This Row],[Matricula]])*('Jornada Prevista'!$P:$P=FOcorrencias[[#This Row],[Mês/Ano]]),0))</f>
        <v>Marketing</v>
      </c>
      <c r="O132" s="97" t="str" cm="1">
        <f t="array" ref="O132">INDEX('Jornada Prevista'!$J:$J,MATCH(1,('Jornada Prevista'!$B:$B=FOcorrencias[[#This Row],[Matricula]])*('Jornada Prevista'!$P:$P=FOcorrencias[[#This Row],[Mês/Ano]]),0))</f>
        <v>Engenheiro</v>
      </c>
      <c r="P132" s="97" t="str" cm="1">
        <f t="array" ref="P132">INDEX('Jornada Prevista'!$K:$K,MATCH(1,('Jornada Prevista'!$B:$B=FOcorrencias[[#This Row],[Matricula]])*('Jornada Prevista'!$P:$P=FOcorrencias[[#This Row],[Mês/Ano]]),0))</f>
        <v>Turno D</v>
      </c>
      <c r="Q132" s="97" t="str" cm="1">
        <f t="array" ref="Q132">INDEX('Jornada Prevista'!$L:$L,MATCH(1,('Jornada Prevista'!$B:$B=FOcorrencias[[#This Row],[Matricula]])*('Jornada Prevista'!$P:$P=FOcorrencias[[#This Row],[Mês/Ano]]),0))</f>
        <v>6x1</v>
      </c>
      <c r="R132" s="97" t="str" cm="1">
        <f t="array" ref="R132">INDEX('Jornada Prevista'!$M:$M,MATCH(1,('Jornada Prevista'!$B:$B=FOcorrencias[[#This Row],[Matricula]])*('Jornada Prevista'!$P:$P=FOcorrencias[[#This Row],[Mês/Ano]]),0))</f>
        <v>PJ</v>
      </c>
      <c r="S132" s="97">
        <f>SUMIFS('Jornada Prevista'!$G:$G,'Jornada Prevista'!$B:$B,FOcorrencias[[#This Row],[Matricula]],'Jornada Prevista'!$P:$P,FOcorrencias[[#This Row],[Mês/Ano]])</f>
        <v>184.80000000000015</v>
      </c>
      <c r="T132" s="105">
        <f>SUMIFS('Jornada Prevista'!$N:$N,'Jornada Prevista'!$B:$B,FOcorrencias[[#This Row],[Matricula]],'Jornada Prevista'!$P:$P,FOcorrencias[[#This Row],[Mês/Ano]])</f>
        <v>8977.9699999999993</v>
      </c>
      <c r="U132" s="101">
        <f>SUMIFS('Jornada Prevista'!$O:$O,'Jornada Prevista'!$B:$B,FOcorrencias[[#This Row],[Matricula]],'Jornada Prevista'!$P:$P,FOcorrencias[[#This Row],[Mês/Ano]])</f>
        <v>48.582088744588702</v>
      </c>
      <c r="V132" s="94" t="str">
        <f>IF(FOcorrencias[[#This Row],[Data da Ocorrência]]="","",TEXT(FOcorrencias[[#This Row],[Data da Ocorrência]],"mm/aaaa"))</f>
        <v>12/2025</v>
      </c>
    </row>
    <row r="133" spans="2:22" ht="14.4" x14ac:dyDescent="0.25">
      <c r="B133" s="61">
        <v>130</v>
      </c>
      <c r="C133" s="51" t="s">
        <v>253</v>
      </c>
      <c r="D133" s="63" t="str">
        <f>IF(FOcorrencias[[#This Row],[Data da Ocorrência]]="","",TEXT(FOcorrencias[[#This Row],[Data da Ocorrência]],"dddd"))</f>
        <v>sábado</v>
      </c>
      <c r="E133" s="79">
        <v>15</v>
      </c>
      <c r="F133" s="80" t="str">
        <f>IF(FOcorrencias[[#This Row],[Matricula]]="","",VLOOKUP(FOcorrencias[[#This Row],[Matricula]],Cadastros!$P:$Q,2,0))</f>
        <v>Funcionario 15</v>
      </c>
      <c r="G133" s="49" t="s">
        <v>88</v>
      </c>
      <c r="H133" s="79" t="s">
        <v>366</v>
      </c>
      <c r="I133" s="81" t="s">
        <v>393</v>
      </c>
      <c r="J133" s="82" t="s">
        <v>95</v>
      </c>
      <c r="K133" s="85" t="s">
        <v>403</v>
      </c>
      <c r="L133" s="89"/>
      <c r="M133" s="101" t="str" cm="1">
        <f t="array" ref="M133">INDEX('Jornada Prevista'!$H:$H,MATCH(1,('Jornada Prevista'!$B:$B=FOcorrencias[[#This Row],[Matricula]])*('Jornada Prevista'!$P:$P=FOcorrencias[[#This Row],[Mês/Ano]]),0))</f>
        <v>Empresa Z</v>
      </c>
      <c r="N133" s="101" t="str" cm="1">
        <f t="array" ref="N133">INDEX('Jornada Prevista'!$I:$I,MATCH(1,('Jornada Prevista'!$B:$B=FOcorrencias[[#This Row],[Matricula]])*('Jornada Prevista'!$P:$P=FOcorrencias[[#This Row],[Mês/Ano]]),0))</f>
        <v>Atendimento</v>
      </c>
      <c r="O133" s="97" t="str" cm="1">
        <f t="array" ref="O133">INDEX('Jornada Prevista'!$J:$J,MATCH(1,('Jornada Prevista'!$B:$B=FOcorrencias[[#This Row],[Matricula]])*('Jornada Prevista'!$P:$P=FOcorrencias[[#This Row],[Mês/Ano]]),0))</f>
        <v>Engenheiro</v>
      </c>
      <c r="P133" s="97" t="str" cm="1">
        <f t="array" ref="P133">INDEX('Jornada Prevista'!$K:$K,MATCH(1,('Jornada Prevista'!$B:$B=FOcorrencias[[#This Row],[Matricula]])*('Jornada Prevista'!$P:$P=FOcorrencias[[#This Row],[Mês/Ano]]),0))</f>
        <v>Turno D</v>
      </c>
      <c r="Q133" s="97" t="str" cm="1">
        <f t="array" ref="Q133">INDEX('Jornada Prevista'!$L:$L,MATCH(1,('Jornada Prevista'!$B:$B=FOcorrencias[[#This Row],[Matricula]])*('Jornada Prevista'!$P:$P=FOcorrencias[[#This Row],[Mês/Ano]]),0))</f>
        <v>12x36</v>
      </c>
      <c r="R133" s="97" t="str" cm="1">
        <f t="array" ref="R133">INDEX('Jornada Prevista'!$M:$M,MATCH(1,('Jornada Prevista'!$B:$B=FOcorrencias[[#This Row],[Matricula]])*('Jornada Prevista'!$P:$P=FOcorrencias[[#This Row],[Mês/Ano]]),0))</f>
        <v>CLT</v>
      </c>
      <c r="S133" s="97">
        <f>SUMIFS('Jornada Prevista'!$G:$G,'Jornada Prevista'!$B:$B,FOcorrencias[[#This Row],[Matricula]],'Jornada Prevista'!$P:$P,FOcorrencias[[#This Row],[Mês/Ano]])</f>
        <v>184.80000000000015</v>
      </c>
      <c r="T133" s="105">
        <f>SUMIFS('Jornada Prevista'!$N:$N,'Jornada Prevista'!$B:$B,FOcorrencias[[#This Row],[Matricula]],'Jornada Prevista'!$P:$P,FOcorrencias[[#This Row],[Mês/Ano]])</f>
        <v>3352.31</v>
      </c>
      <c r="U133" s="101">
        <f>SUMIFS('Jornada Prevista'!$O:$O,'Jornada Prevista'!$B:$B,FOcorrencias[[#This Row],[Matricula]],'Jornada Prevista'!$P:$P,FOcorrencias[[#This Row],[Mês/Ano]])</f>
        <v>18.140205627705612</v>
      </c>
      <c r="V133" s="94" t="str">
        <f>IF(FOcorrencias[[#This Row],[Data da Ocorrência]]="","",TEXT(FOcorrencias[[#This Row],[Data da Ocorrência]],"mm/aaaa"))</f>
        <v>01/2025</v>
      </c>
    </row>
    <row r="134" spans="2:22" ht="14.4" x14ac:dyDescent="0.25">
      <c r="B134" s="61">
        <v>131</v>
      </c>
      <c r="C134" s="51" t="s">
        <v>254</v>
      </c>
      <c r="D134" s="63" t="str">
        <f>IF(FOcorrencias[[#This Row],[Data da Ocorrência]]="","",TEXT(FOcorrencias[[#This Row],[Data da Ocorrência]],"dddd"))</f>
        <v>terça-feira</v>
      </c>
      <c r="E134" s="79">
        <v>15</v>
      </c>
      <c r="F134" s="80" t="str">
        <f>IF(FOcorrencias[[#This Row],[Matricula]]="","",VLOOKUP(FOcorrencias[[#This Row],[Matricula]],Cadastros!$P:$Q,2,0))</f>
        <v>Funcionario 15</v>
      </c>
      <c r="G134" s="49" t="s">
        <v>89</v>
      </c>
      <c r="H134" s="79" t="s">
        <v>366</v>
      </c>
      <c r="I134" s="81" t="s">
        <v>374</v>
      </c>
      <c r="J134" s="82" t="s">
        <v>95</v>
      </c>
      <c r="K134" s="85" t="s">
        <v>382</v>
      </c>
      <c r="L134" s="89"/>
      <c r="M134" s="101" t="str" cm="1">
        <f t="array" ref="M134">INDEX('Jornada Prevista'!$H:$H,MATCH(1,('Jornada Prevista'!$B:$B=FOcorrencias[[#This Row],[Matricula]])*('Jornada Prevista'!$P:$P=FOcorrencias[[#This Row],[Mês/Ano]]),0))</f>
        <v>Empresa Y</v>
      </c>
      <c r="N134" s="101" t="str" cm="1">
        <f t="array" ref="N134">INDEX('Jornada Prevista'!$I:$I,MATCH(1,('Jornada Prevista'!$B:$B=FOcorrencias[[#This Row],[Matricula]])*('Jornada Prevista'!$P:$P=FOcorrencias[[#This Row],[Mês/Ano]]),0))</f>
        <v>Compras</v>
      </c>
      <c r="O134" s="97" t="str" cm="1">
        <f t="array" ref="O134">INDEX('Jornada Prevista'!$J:$J,MATCH(1,('Jornada Prevista'!$B:$B=FOcorrencias[[#This Row],[Matricula]])*('Jornada Prevista'!$P:$P=FOcorrencias[[#This Row],[Mês/Ano]]),0))</f>
        <v>Técnico</v>
      </c>
      <c r="P134" s="97" t="str" cm="1">
        <f t="array" ref="P134">INDEX('Jornada Prevista'!$K:$K,MATCH(1,('Jornada Prevista'!$B:$B=FOcorrencias[[#This Row],[Matricula]])*('Jornada Prevista'!$P:$P=FOcorrencias[[#This Row],[Mês/Ano]]),0))</f>
        <v>Turno B</v>
      </c>
      <c r="Q134" s="97" t="str" cm="1">
        <f t="array" ref="Q134">INDEX('Jornada Prevista'!$L:$L,MATCH(1,('Jornada Prevista'!$B:$B=FOcorrencias[[#This Row],[Matricula]])*('Jornada Prevista'!$P:$P=FOcorrencias[[#This Row],[Mês/Ano]]),0))</f>
        <v>12x36</v>
      </c>
      <c r="R134" s="97" t="str" cm="1">
        <f t="array" ref="R134">INDEX('Jornada Prevista'!$M:$M,MATCH(1,('Jornada Prevista'!$B:$B=FOcorrencias[[#This Row],[Matricula]])*('Jornada Prevista'!$P:$P=FOcorrencias[[#This Row],[Mês/Ano]]),0))</f>
        <v>PJ</v>
      </c>
      <c r="S134" s="97">
        <f>SUMIFS('Jornada Prevista'!$G:$G,'Jornada Prevista'!$B:$B,FOcorrencias[[#This Row],[Matricula]],'Jornada Prevista'!$P:$P,FOcorrencias[[#This Row],[Mês/Ano]])</f>
        <v>184.80000000000015</v>
      </c>
      <c r="T134" s="105">
        <f>SUMIFS('Jornada Prevista'!$N:$N,'Jornada Prevista'!$B:$B,FOcorrencias[[#This Row],[Matricula]],'Jornada Prevista'!$P:$P,FOcorrencias[[#This Row],[Mês/Ano]])</f>
        <v>6660.65</v>
      </c>
      <c r="U134" s="101">
        <f>SUMIFS('Jornada Prevista'!$O:$O,'Jornada Prevista'!$B:$B,FOcorrencias[[#This Row],[Matricula]],'Jornada Prevista'!$P:$P,FOcorrencias[[#This Row],[Mês/Ano]])</f>
        <v>36.042478354978321</v>
      </c>
      <c r="V134" s="94" t="str">
        <f>IF(FOcorrencias[[#This Row],[Data da Ocorrência]]="","",TEXT(FOcorrencias[[#This Row],[Data da Ocorrência]],"mm/aaaa"))</f>
        <v>10/2025</v>
      </c>
    </row>
    <row r="135" spans="2:22" ht="14.4" x14ac:dyDescent="0.25">
      <c r="B135" s="61">
        <v>132</v>
      </c>
      <c r="C135" s="51" t="s">
        <v>243</v>
      </c>
      <c r="D135" s="63" t="str">
        <f>IF(FOcorrencias[[#This Row],[Data da Ocorrência]]="","",TEXT(FOcorrencias[[#This Row],[Data da Ocorrência]],"dddd"))</f>
        <v>terça-feira</v>
      </c>
      <c r="E135" s="79">
        <v>15</v>
      </c>
      <c r="F135" s="80" t="str">
        <f>IF(FOcorrencias[[#This Row],[Matricula]]="","",VLOOKUP(FOcorrencias[[#This Row],[Matricula]],Cadastros!$P:$Q,2,0))</f>
        <v>Funcionario 15</v>
      </c>
      <c r="G135" s="49" t="s">
        <v>89</v>
      </c>
      <c r="H135" s="79" t="s">
        <v>369</v>
      </c>
      <c r="I135" s="81"/>
      <c r="J135" s="82" t="s">
        <v>371</v>
      </c>
      <c r="K135" s="85" t="s">
        <v>398</v>
      </c>
      <c r="L135" s="89"/>
      <c r="M135" s="101" t="str" cm="1">
        <f t="array" ref="M135">INDEX('Jornada Prevista'!$H:$H,MATCH(1,('Jornada Prevista'!$B:$B=FOcorrencias[[#This Row],[Matricula]])*('Jornada Prevista'!$P:$P=FOcorrencias[[#This Row],[Mês/Ano]]),0))</f>
        <v>Empresa Z</v>
      </c>
      <c r="N135" s="101" t="str" cm="1">
        <f t="array" ref="N135">INDEX('Jornada Prevista'!$I:$I,MATCH(1,('Jornada Prevista'!$B:$B=FOcorrencias[[#This Row],[Matricula]])*('Jornada Prevista'!$P:$P=FOcorrencias[[#This Row],[Mês/Ano]]),0))</f>
        <v>Marketing</v>
      </c>
      <c r="O135" s="97" t="str" cm="1">
        <f t="array" ref="O135">INDEX('Jornada Prevista'!$J:$J,MATCH(1,('Jornada Prevista'!$B:$B=FOcorrencias[[#This Row],[Matricula]])*('Jornada Prevista'!$P:$P=FOcorrencias[[#This Row],[Mês/Ano]]),0))</f>
        <v>Engenheiro</v>
      </c>
      <c r="P135" s="97" t="str" cm="1">
        <f t="array" ref="P135">INDEX('Jornada Prevista'!$K:$K,MATCH(1,('Jornada Prevista'!$B:$B=FOcorrencias[[#This Row],[Matricula]])*('Jornada Prevista'!$P:$P=FOcorrencias[[#This Row],[Mês/Ano]]),0))</f>
        <v>Turno D</v>
      </c>
      <c r="Q135" s="97" t="str" cm="1">
        <f t="array" ref="Q135">INDEX('Jornada Prevista'!$L:$L,MATCH(1,('Jornada Prevista'!$B:$B=FOcorrencias[[#This Row],[Matricula]])*('Jornada Prevista'!$P:$P=FOcorrencias[[#This Row],[Mês/Ano]]),0))</f>
        <v>6x1</v>
      </c>
      <c r="R135" s="97" t="str" cm="1">
        <f t="array" ref="R135">INDEX('Jornada Prevista'!$M:$M,MATCH(1,('Jornada Prevista'!$B:$B=FOcorrencias[[#This Row],[Matricula]])*('Jornada Prevista'!$P:$P=FOcorrencias[[#This Row],[Mês/Ano]]),0))</f>
        <v>PJ</v>
      </c>
      <c r="S135" s="97">
        <f>SUMIFS('Jornada Prevista'!$G:$G,'Jornada Prevista'!$B:$B,FOcorrencias[[#This Row],[Matricula]],'Jornada Prevista'!$P:$P,FOcorrencias[[#This Row],[Mês/Ano]])</f>
        <v>184.80000000000015</v>
      </c>
      <c r="T135" s="105">
        <f>SUMIFS('Jornada Prevista'!$N:$N,'Jornada Prevista'!$B:$B,FOcorrencias[[#This Row],[Matricula]],'Jornada Prevista'!$P:$P,FOcorrencias[[#This Row],[Mês/Ano]])</f>
        <v>8977.9699999999993</v>
      </c>
      <c r="U135" s="101">
        <f>SUMIFS('Jornada Prevista'!$O:$O,'Jornada Prevista'!$B:$B,FOcorrencias[[#This Row],[Matricula]],'Jornada Prevista'!$P:$P,FOcorrencias[[#This Row],[Mês/Ano]])</f>
        <v>48.582088744588702</v>
      </c>
      <c r="V135" s="94" t="str">
        <f>IF(FOcorrencias[[#This Row],[Data da Ocorrência]]="","",TEXT(FOcorrencias[[#This Row],[Data da Ocorrência]],"mm/aaaa"))</f>
        <v>12/2025</v>
      </c>
    </row>
    <row r="136" spans="2:22" ht="14.4" x14ac:dyDescent="0.25">
      <c r="B136" s="61">
        <v>133</v>
      </c>
      <c r="C136" s="51" t="s">
        <v>160</v>
      </c>
      <c r="D136" s="63" t="str">
        <f>IF(FOcorrencias[[#This Row],[Data da Ocorrência]]="","",TEXT(FOcorrencias[[#This Row],[Data da Ocorrência]],"dddd"))</f>
        <v>sábado</v>
      </c>
      <c r="E136" s="79">
        <v>15</v>
      </c>
      <c r="F136" s="80" t="str">
        <f>IF(FOcorrencias[[#This Row],[Matricula]]="","",VLOOKUP(FOcorrencias[[#This Row],[Matricula]],Cadastros!$P:$Q,2,0))</f>
        <v>Funcionario 15</v>
      </c>
      <c r="G136" s="49" t="s">
        <v>87</v>
      </c>
      <c r="H136" s="79" t="s">
        <v>397</v>
      </c>
      <c r="I136" s="81"/>
      <c r="J136" s="82" t="s">
        <v>95</v>
      </c>
      <c r="K136" s="85" t="s">
        <v>375</v>
      </c>
      <c r="L136" s="89"/>
      <c r="M136" s="101" t="str" cm="1">
        <f t="array" ref="M136">INDEX('Jornada Prevista'!$H:$H,MATCH(1,('Jornada Prevista'!$B:$B=FOcorrencias[[#This Row],[Matricula]])*('Jornada Prevista'!$P:$P=FOcorrencias[[#This Row],[Mês/Ano]]),0))</f>
        <v>Empresa Z</v>
      </c>
      <c r="N136" s="101" t="str" cm="1">
        <f t="array" ref="N136">INDEX('Jornada Prevista'!$I:$I,MATCH(1,('Jornada Prevista'!$B:$B=FOcorrencias[[#This Row],[Matricula]])*('Jornada Prevista'!$P:$P=FOcorrencias[[#This Row],[Mês/Ano]]),0))</f>
        <v>Vendas</v>
      </c>
      <c r="O136" s="97" t="str" cm="1">
        <f t="array" ref="O136">INDEX('Jornada Prevista'!$J:$J,MATCH(1,('Jornada Prevista'!$B:$B=FOcorrencias[[#This Row],[Matricula]])*('Jornada Prevista'!$P:$P=FOcorrencias[[#This Row],[Mês/Ano]]),0))</f>
        <v>Diretor</v>
      </c>
      <c r="P136" s="97" t="str" cm="1">
        <f t="array" ref="P136">INDEX('Jornada Prevista'!$K:$K,MATCH(1,('Jornada Prevista'!$B:$B=FOcorrencias[[#This Row],[Matricula]])*('Jornada Prevista'!$P:$P=FOcorrencias[[#This Row],[Mês/Ano]]),0))</f>
        <v>Turno A</v>
      </c>
      <c r="Q136" s="97" t="str" cm="1">
        <f t="array" ref="Q136">INDEX('Jornada Prevista'!$L:$L,MATCH(1,('Jornada Prevista'!$B:$B=FOcorrencias[[#This Row],[Matricula]])*('Jornada Prevista'!$P:$P=FOcorrencias[[#This Row],[Mês/Ano]]),0))</f>
        <v>6x1</v>
      </c>
      <c r="R136" s="97" t="str" cm="1">
        <f t="array" ref="R136">INDEX('Jornada Prevista'!$M:$M,MATCH(1,('Jornada Prevista'!$B:$B=FOcorrencias[[#This Row],[Matricula]])*('Jornada Prevista'!$P:$P=FOcorrencias[[#This Row],[Mês/Ano]]),0))</f>
        <v>CLT</v>
      </c>
      <c r="S136" s="97">
        <f>SUMIFS('Jornada Prevista'!$G:$G,'Jornada Prevista'!$B:$B,FOcorrencias[[#This Row],[Matricula]],'Jornada Prevista'!$P:$P,FOcorrencias[[#This Row],[Mês/Ano]])</f>
        <v>184.80000000000015</v>
      </c>
      <c r="T136" s="105">
        <f>SUMIFS('Jornada Prevista'!$N:$N,'Jornada Prevista'!$B:$B,FOcorrencias[[#This Row],[Matricula]],'Jornada Prevista'!$P:$P,FOcorrencias[[#This Row],[Mês/Ano]])</f>
        <v>4555.8500000000004</v>
      </c>
      <c r="U136" s="101">
        <f>SUMIFS('Jornada Prevista'!$O:$O,'Jornada Prevista'!$B:$B,FOcorrencias[[#This Row],[Matricula]],'Jornada Prevista'!$P:$P,FOcorrencias[[#This Row],[Mês/Ano]])</f>
        <v>24.652867965367946</v>
      </c>
      <c r="V136" s="94" t="str">
        <f>IF(FOcorrencias[[#This Row],[Data da Ocorrência]]="","",TEXT(FOcorrencias[[#This Row],[Data da Ocorrência]],"mm/aaaa"))</f>
        <v>07/2025</v>
      </c>
    </row>
    <row r="137" spans="2:22" ht="14.4" x14ac:dyDescent="0.25">
      <c r="B137" s="61">
        <v>134</v>
      </c>
      <c r="C137" s="51" t="s">
        <v>255</v>
      </c>
      <c r="D137" s="63" t="str">
        <f>IF(FOcorrencias[[#This Row],[Data da Ocorrência]]="","",TEXT(FOcorrencias[[#This Row],[Data da Ocorrência]],"dddd"))</f>
        <v>sábado</v>
      </c>
      <c r="E137" s="79">
        <v>16</v>
      </c>
      <c r="F137" s="80" t="str">
        <f>IF(FOcorrencias[[#This Row],[Matricula]]="","",VLOOKUP(FOcorrencias[[#This Row],[Matricula]],Cadastros!$P:$Q,2,0))</f>
        <v>Funcionario 16</v>
      </c>
      <c r="G137" s="49" t="s">
        <v>88</v>
      </c>
      <c r="H137" s="79" t="s">
        <v>381</v>
      </c>
      <c r="I137" s="81"/>
      <c r="J137" s="82" t="s">
        <v>371</v>
      </c>
      <c r="K137" s="85" t="s">
        <v>372</v>
      </c>
      <c r="L137" s="89"/>
      <c r="M137" s="101" t="str" cm="1">
        <f t="array" ref="M137">INDEX('Jornada Prevista'!$H:$H,MATCH(1,('Jornada Prevista'!$B:$B=FOcorrencias[[#This Row],[Matricula]])*('Jornada Prevista'!$P:$P=FOcorrencias[[#This Row],[Mês/Ano]]),0))</f>
        <v>Empresa X</v>
      </c>
      <c r="N137" s="101" t="str" cm="1">
        <f t="array" ref="N137">INDEX('Jornada Prevista'!$I:$I,MATCH(1,('Jornada Prevista'!$B:$B=FOcorrencias[[#This Row],[Matricula]])*('Jornada Prevista'!$P:$P=FOcorrencias[[#This Row],[Mês/Ano]]),0))</f>
        <v>Financeiro</v>
      </c>
      <c r="O137" s="97" t="str" cm="1">
        <f t="array" ref="O137">INDEX('Jornada Prevista'!$J:$J,MATCH(1,('Jornada Prevista'!$B:$B=FOcorrencias[[#This Row],[Matricula]])*('Jornada Prevista'!$P:$P=FOcorrencias[[#This Row],[Mês/Ano]]),0))</f>
        <v>Técnico</v>
      </c>
      <c r="P137" s="97" t="str" cm="1">
        <f t="array" ref="P137">INDEX('Jornada Prevista'!$K:$K,MATCH(1,('Jornada Prevista'!$B:$B=FOcorrencias[[#This Row],[Matricula]])*('Jornada Prevista'!$P:$P=FOcorrencias[[#This Row],[Mês/Ano]]),0))</f>
        <v>Turno D</v>
      </c>
      <c r="Q137" s="97" t="str" cm="1">
        <f t="array" ref="Q137">INDEX('Jornada Prevista'!$L:$L,MATCH(1,('Jornada Prevista'!$B:$B=FOcorrencias[[#This Row],[Matricula]])*('Jornada Prevista'!$P:$P=FOcorrencias[[#This Row],[Mês/Ano]]),0))</f>
        <v>12x36</v>
      </c>
      <c r="R137" s="97" t="str" cm="1">
        <f t="array" ref="R137">INDEX('Jornada Prevista'!$M:$M,MATCH(1,('Jornada Prevista'!$B:$B=FOcorrencias[[#This Row],[Matricula]])*('Jornada Prevista'!$P:$P=FOcorrencias[[#This Row],[Mês/Ano]]),0))</f>
        <v>CLT</v>
      </c>
      <c r="S137" s="97">
        <f>SUMIFS('Jornada Prevista'!$G:$G,'Jornada Prevista'!$B:$B,FOcorrencias[[#This Row],[Matricula]],'Jornada Prevista'!$P:$P,FOcorrencias[[#This Row],[Mês/Ano]])</f>
        <v>184.80000000000015</v>
      </c>
      <c r="T137" s="105">
        <f>SUMIFS('Jornada Prevista'!$N:$N,'Jornada Prevista'!$B:$B,FOcorrencias[[#This Row],[Matricula]],'Jornada Prevista'!$P:$P,FOcorrencias[[#This Row],[Mês/Ano]])</f>
        <v>8837.01</v>
      </c>
      <c r="U137" s="101">
        <f>SUMIFS('Jornada Prevista'!$O:$O,'Jornada Prevista'!$B:$B,FOcorrencias[[#This Row],[Matricula]],'Jornada Prevista'!$P:$P,FOcorrencias[[#This Row],[Mês/Ano]])</f>
        <v>47.81931818181814</v>
      </c>
      <c r="V137" s="94" t="str">
        <f>IF(FOcorrencias[[#This Row],[Data da Ocorrência]]="","",TEXT(FOcorrencias[[#This Row],[Data da Ocorrência]],"mm/aaaa"))</f>
        <v>11/2025</v>
      </c>
    </row>
    <row r="138" spans="2:22" ht="14.4" x14ac:dyDescent="0.25">
      <c r="B138" s="61">
        <v>135</v>
      </c>
      <c r="C138" s="51" t="s">
        <v>256</v>
      </c>
      <c r="D138" s="63" t="str">
        <f>IF(FOcorrencias[[#This Row],[Data da Ocorrência]]="","",TEXT(FOcorrencias[[#This Row],[Data da Ocorrência]],"dddd"))</f>
        <v>segunda-feira</v>
      </c>
      <c r="E138" s="79">
        <v>16</v>
      </c>
      <c r="F138" s="80" t="str">
        <f>IF(FOcorrencias[[#This Row],[Matricula]]="","",VLOOKUP(FOcorrencias[[#This Row],[Matricula]],Cadastros!$P:$Q,2,0))</f>
        <v>Funcionario 16</v>
      </c>
      <c r="G138" s="49" t="s">
        <v>88</v>
      </c>
      <c r="H138" s="79" t="s">
        <v>384</v>
      </c>
      <c r="I138" s="81"/>
      <c r="J138" s="82" t="s">
        <v>371</v>
      </c>
      <c r="K138" s="85" t="s">
        <v>368</v>
      </c>
      <c r="L138" s="89" t="s">
        <v>392</v>
      </c>
      <c r="M138" s="101" t="str" cm="1">
        <f t="array" ref="M138">INDEX('Jornada Prevista'!$H:$H,MATCH(1,('Jornada Prevista'!$B:$B=FOcorrencias[[#This Row],[Matricula]])*('Jornada Prevista'!$P:$P=FOcorrencias[[#This Row],[Mês/Ano]]),0))</f>
        <v>Empresa Y</v>
      </c>
      <c r="N138" s="101" t="str" cm="1">
        <f t="array" ref="N138">INDEX('Jornada Prevista'!$I:$I,MATCH(1,('Jornada Prevista'!$B:$B=FOcorrencias[[#This Row],[Matricula]])*('Jornada Prevista'!$P:$P=FOcorrencias[[#This Row],[Mês/Ano]]),0))</f>
        <v>Contabilidade</v>
      </c>
      <c r="O138" s="97" t="str" cm="1">
        <f t="array" ref="O138">INDEX('Jornada Prevista'!$J:$J,MATCH(1,('Jornada Prevista'!$B:$B=FOcorrencias[[#This Row],[Matricula]])*('Jornada Prevista'!$P:$P=FOcorrencias[[#This Row],[Mês/Ano]]),0))</f>
        <v>Auxiliar</v>
      </c>
      <c r="P138" s="97" t="str" cm="1">
        <f t="array" ref="P138">INDEX('Jornada Prevista'!$K:$K,MATCH(1,('Jornada Prevista'!$B:$B=FOcorrencias[[#This Row],[Matricula]])*('Jornada Prevista'!$P:$P=FOcorrencias[[#This Row],[Mês/Ano]]),0))</f>
        <v>Turno D</v>
      </c>
      <c r="Q138" s="97" t="str" cm="1">
        <f t="array" ref="Q138">INDEX('Jornada Prevista'!$L:$L,MATCH(1,('Jornada Prevista'!$B:$B=FOcorrencias[[#This Row],[Matricula]])*('Jornada Prevista'!$P:$P=FOcorrencias[[#This Row],[Mês/Ano]]),0))</f>
        <v>5x1</v>
      </c>
      <c r="R138" s="97" t="str" cm="1">
        <f t="array" ref="R138">INDEX('Jornada Prevista'!$M:$M,MATCH(1,('Jornada Prevista'!$B:$B=FOcorrencias[[#This Row],[Matricula]])*('Jornada Prevista'!$P:$P=FOcorrencias[[#This Row],[Mês/Ano]]),0))</f>
        <v>CLT</v>
      </c>
      <c r="S138" s="97">
        <f>SUMIFS('Jornada Prevista'!$G:$G,'Jornada Prevista'!$B:$B,FOcorrencias[[#This Row],[Matricula]],'Jornada Prevista'!$P:$P,FOcorrencias[[#This Row],[Mês/Ano]])</f>
        <v>184.80000000000015</v>
      </c>
      <c r="T138" s="105">
        <f>SUMIFS('Jornada Prevista'!$N:$N,'Jornada Prevista'!$B:$B,FOcorrencias[[#This Row],[Matricula]],'Jornada Prevista'!$P:$P,FOcorrencias[[#This Row],[Mês/Ano]])</f>
        <v>10633.04</v>
      </c>
      <c r="U138" s="101">
        <f>SUMIFS('Jornada Prevista'!$O:$O,'Jornada Prevista'!$B:$B,FOcorrencias[[#This Row],[Matricula]],'Jornada Prevista'!$P:$P,FOcorrencias[[#This Row],[Mês/Ano]])</f>
        <v>57.538095238095195</v>
      </c>
      <c r="V138" s="94" t="str">
        <f>IF(FOcorrencias[[#This Row],[Data da Ocorrência]]="","",TEXT(FOcorrencias[[#This Row],[Data da Ocorrência]],"mm/aaaa"))</f>
        <v>08/2025</v>
      </c>
    </row>
    <row r="139" spans="2:22" ht="14.4" x14ac:dyDescent="0.25">
      <c r="B139" s="61">
        <v>136</v>
      </c>
      <c r="C139" s="51" t="s">
        <v>257</v>
      </c>
      <c r="D139" s="63" t="str">
        <f>IF(FOcorrencias[[#This Row],[Data da Ocorrência]]="","",TEXT(FOcorrencias[[#This Row],[Data da Ocorrência]],"dddd"))</f>
        <v>quarta-feira</v>
      </c>
      <c r="E139" s="79">
        <v>16</v>
      </c>
      <c r="F139" s="80" t="str">
        <f>IF(FOcorrencias[[#This Row],[Matricula]]="","",VLOOKUP(FOcorrencias[[#This Row],[Matricula]],Cadastros!$P:$Q,2,0))</f>
        <v>Funcionario 16</v>
      </c>
      <c r="G139" s="49" t="s">
        <v>89</v>
      </c>
      <c r="H139" s="79" t="s">
        <v>381</v>
      </c>
      <c r="I139" s="81" t="s">
        <v>389</v>
      </c>
      <c r="J139" s="82" t="s">
        <v>95</v>
      </c>
      <c r="K139" s="85" t="s">
        <v>394</v>
      </c>
      <c r="L139" s="89"/>
      <c r="M139" s="101" t="str" cm="1">
        <f t="array" ref="M139">INDEX('Jornada Prevista'!$H:$H,MATCH(1,('Jornada Prevista'!$B:$B=FOcorrencias[[#This Row],[Matricula]])*('Jornada Prevista'!$P:$P=FOcorrencias[[#This Row],[Mês/Ano]]),0))</f>
        <v>Empresa X</v>
      </c>
      <c r="N139" s="101" t="str" cm="1">
        <f t="array" ref="N139">INDEX('Jornada Prevista'!$I:$I,MATCH(1,('Jornada Prevista'!$B:$B=FOcorrencias[[#This Row],[Matricula]])*('Jornada Prevista'!$P:$P=FOcorrencias[[#This Row],[Mês/Ano]]),0))</f>
        <v>Engenharia</v>
      </c>
      <c r="O139" s="97" t="str" cm="1">
        <f t="array" ref="O139">INDEX('Jornada Prevista'!$J:$J,MATCH(1,('Jornada Prevista'!$B:$B=FOcorrencias[[#This Row],[Matricula]])*('Jornada Prevista'!$P:$P=FOcorrencias[[#This Row],[Mês/Ano]]),0))</f>
        <v>Analista de Projetos</v>
      </c>
      <c r="P139" s="97" t="str" cm="1">
        <f t="array" ref="P139">INDEX('Jornada Prevista'!$K:$K,MATCH(1,('Jornada Prevista'!$B:$B=FOcorrencias[[#This Row],[Matricula]])*('Jornada Prevista'!$P:$P=FOcorrencias[[#This Row],[Mês/Ano]]),0))</f>
        <v>Turno Folguista</v>
      </c>
      <c r="Q139" s="97" t="str" cm="1">
        <f t="array" ref="Q139">INDEX('Jornada Prevista'!$L:$L,MATCH(1,('Jornada Prevista'!$B:$B=FOcorrencias[[#This Row],[Matricula]])*('Jornada Prevista'!$P:$P=FOcorrencias[[#This Row],[Mês/Ano]]),0))</f>
        <v>6x1</v>
      </c>
      <c r="R139" s="97" t="str" cm="1">
        <f t="array" ref="R139">INDEX('Jornada Prevista'!$M:$M,MATCH(1,('Jornada Prevista'!$B:$B=FOcorrencias[[#This Row],[Matricula]])*('Jornada Prevista'!$P:$P=FOcorrencias[[#This Row],[Mês/Ano]]),0))</f>
        <v>PJ</v>
      </c>
      <c r="S139" s="97">
        <f>SUMIFS('Jornada Prevista'!$G:$G,'Jornada Prevista'!$B:$B,FOcorrencias[[#This Row],[Matricula]],'Jornada Prevista'!$P:$P,FOcorrencias[[#This Row],[Mês/Ano]])</f>
        <v>184.80000000000015</v>
      </c>
      <c r="T139" s="105">
        <f>SUMIFS('Jornada Prevista'!$N:$N,'Jornada Prevista'!$B:$B,FOcorrencias[[#This Row],[Matricula]],'Jornada Prevista'!$P:$P,FOcorrencias[[#This Row],[Mês/Ano]])</f>
        <v>6218.32</v>
      </c>
      <c r="U139" s="101">
        <f>SUMIFS('Jornada Prevista'!$O:$O,'Jornada Prevista'!$B:$B,FOcorrencias[[#This Row],[Matricula]],'Jornada Prevista'!$P:$P,FOcorrencias[[#This Row],[Mês/Ano]])</f>
        <v>33.648917748917718</v>
      </c>
      <c r="V139" s="94" t="str">
        <f>IF(FOcorrencias[[#This Row],[Data da Ocorrência]]="","",TEXT(FOcorrencias[[#This Row],[Data da Ocorrência]],"mm/aaaa"))</f>
        <v>04/2025</v>
      </c>
    </row>
    <row r="140" spans="2:22" ht="14.4" x14ac:dyDescent="0.25">
      <c r="B140" s="61">
        <v>137</v>
      </c>
      <c r="C140" s="51" t="s">
        <v>258</v>
      </c>
      <c r="D140" s="63" t="str">
        <f>IF(FOcorrencias[[#This Row],[Data da Ocorrência]]="","",TEXT(FOcorrencias[[#This Row],[Data da Ocorrência]],"dddd"))</f>
        <v>quarta-feira</v>
      </c>
      <c r="E140" s="79">
        <v>17</v>
      </c>
      <c r="F140" s="80" t="str">
        <f>IF(FOcorrencias[[#This Row],[Matricula]]="","",VLOOKUP(FOcorrencias[[#This Row],[Matricula]],Cadastros!$P:$Q,2,0))</f>
        <v>Funcionario 17</v>
      </c>
      <c r="G140" s="49" t="s">
        <v>90</v>
      </c>
      <c r="H140" s="79" t="s">
        <v>369</v>
      </c>
      <c r="I140" s="81"/>
      <c r="J140" s="82" t="s">
        <v>371</v>
      </c>
      <c r="K140" s="85" t="s">
        <v>368</v>
      </c>
      <c r="L140" s="89"/>
      <c r="M140" s="101" t="str" cm="1">
        <f t="array" ref="M140">INDEX('Jornada Prevista'!$H:$H,MATCH(1,('Jornada Prevista'!$B:$B=FOcorrencias[[#This Row],[Matricula]])*('Jornada Prevista'!$P:$P=FOcorrencias[[#This Row],[Mês/Ano]]),0))</f>
        <v>Empresa Z</v>
      </c>
      <c r="N140" s="101" t="str" cm="1">
        <f t="array" ref="N140">INDEX('Jornada Prevista'!$I:$I,MATCH(1,('Jornada Prevista'!$B:$B=FOcorrencias[[#This Row],[Matricula]])*('Jornada Prevista'!$P:$P=FOcorrencias[[#This Row],[Mês/Ano]]),0))</f>
        <v>Jurídico</v>
      </c>
      <c r="O140" s="97" t="str" cm="1">
        <f t="array" ref="O140">INDEX('Jornada Prevista'!$J:$J,MATCH(1,('Jornada Prevista'!$B:$B=FOcorrencias[[#This Row],[Matricula]])*('Jornada Prevista'!$P:$P=FOcorrencias[[#This Row],[Mês/Ano]]),0))</f>
        <v>Consultor</v>
      </c>
      <c r="P140" s="97" t="str" cm="1">
        <f t="array" ref="P140">INDEX('Jornada Prevista'!$K:$K,MATCH(1,('Jornada Prevista'!$B:$B=FOcorrencias[[#This Row],[Matricula]])*('Jornada Prevista'!$P:$P=FOcorrencias[[#This Row],[Mês/Ano]]),0))</f>
        <v>Turno B</v>
      </c>
      <c r="Q140" s="97" t="str" cm="1">
        <f t="array" ref="Q140">INDEX('Jornada Prevista'!$L:$L,MATCH(1,('Jornada Prevista'!$B:$B=FOcorrencias[[#This Row],[Matricula]])*('Jornada Prevista'!$P:$P=FOcorrencias[[#This Row],[Mês/Ano]]),0))</f>
        <v>6x1</v>
      </c>
      <c r="R140" s="97" t="str" cm="1">
        <f t="array" ref="R140">INDEX('Jornada Prevista'!$M:$M,MATCH(1,('Jornada Prevista'!$B:$B=FOcorrencias[[#This Row],[Matricula]])*('Jornada Prevista'!$P:$P=FOcorrencias[[#This Row],[Mês/Ano]]),0))</f>
        <v>PJ</v>
      </c>
      <c r="S140" s="97">
        <f>SUMIFS('Jornada Prevista'!$G:$G,'Jornada Prevista'!$B:$B,FOcorrencias[[#This Row],[Matricula]],'Jornada Prevista'!$P:$P,FOcorrencias[[#This Row],[Mês/Ano]])</f>
        <v>184.80000000000015</v>
      </c>
      <c r="T140" s="105">
        <f>SUMIFS('Jornada Prevista'!$N:$N,'Jornada Prevista'!$B:$B,FOcorrencias[[#This Row],[Matricula]],'Jornada Prevista'!$P:$P,FOcorrencias[[#This Row],[Mês/Ano]])</f>
        <v>9918.7099999999991</v>
      </c>
      <c r="U140" s="101">
        <f>SUMIFS('Jornada Prevista'!$O:$O,'Jornada Prevista'!$B:$B,FOcorrencias[[#This Row],[Matricula]],'Jornada Prevista'!$P:$P,FOcorrencias[[#This Row],[Mês/Ano]])</f>
        <v>53.672673160173112</v>
      </c>
      <c r="V140" s="94" t="str">
        <f>IF(FOcorrencias[[#This Row],[Data da Ocorrência]]="","",TEXT(FOcorrencias[[#This Row],[Data da Ocorrência]],"mm/aaaa"))</f>
        <v>07/2025</v>
      </c>
    </row>
    <row r="141" spans="2:22" ht="14.4" x14ac:dyDescent="0.25">
      <c r="B141" s="61">
        <v>138</v>
      </c>
      <c r="C141" s="51" t="s">
        <v>155</v>
      </c>
      <c r="D141" s="63" t="str">
        <f>IF(FOcorrencias[[#This Row],[Data da Ocorrência]]="","",TEXT(FOcorrencias[[#This Row],[Data da Ocorrência]],"dddd"))</f>
        <v>segunda-feira</v>
      </c>
      <c r="E141" s="79">
        <v>17</v>
      </c>
      <c r="F141" s="80" t="str">
        <f>IF(FOcorrencias[[#This Row],[Matricula]]="","",VLOOKUP(FOcorrencias[[#This Row],[Matricula]],Cadastros!$P:$Q,2,0))</f>
        <v>Funcionario 17</v>
      </c>
      <c r="G141" s="49" t="s">
        <v>88</v>
      </c>
      <c r="H141" s="79" t="s">
        <v>378</v>
      </c>
      <c r="I141" s="81"/>
      <c r="J141" s="82" t="s">
        <v>371</v>
      </c>
      <c r="K141" s="85" t="s">
        <v>394</v>
      </c>
      <c r="L141" s="89"/>
      <c r="M141" s="101" t="str" cm="1">
        <f t="array" ref="M141">INDEX('Jornada Prevista'!$H:$H,MATCH(1,('Jornada Prevista'!$B:$B=FOcorrencias[[#This Row],[Matricula]])*('Jornada Prevista'!$P:$P=FOcorrencias[[#This Row],[Mês/Ano]]),0))</f>
        <v>Empresa Z</v>
      </c>
      <c r="N141" s="101" t="str" cm="1">
        <f t="array" ref="N141">INDEX('Jornada Prevista'!$I:$I,MATCH(1,('Jornada Prevista'!$B:$B=FOcorrencias[[#This Row],[Matricula]])*('Jornada Prevista'!$P:$P=FOcorrencias[[#This Row],[Mês/Ano]]),0))</f>
        <v>Jurídico</v>
      </c>
      <c r="O141" s="97" t="str" cm="1">
        <f t="array" ref="O141">INDEX('Jornada Prevista'!$J:$J,MATCH(1,('Jornada Prevista'!$B:$B=FOcorrencias[[#This Row],[Matricula]])*('Jornada Prevista'!$P:$P=FOcorrencias[[#This Row],[Mês/Ano]]),0))</f>
        <v>Coordenador</v>
      </c>
      <c r="P141" s="97" t="str" cm="1">
        <f t="array" ref="P141">INDEX('Jornada Prevista'!$K:$K,MATCH(1,('Jornada Prevista'!$B:$B=FOcorrencias[[#This Row],[Matricula]])*('Jornada Prevista'!$P:$P=FOcorrencias[[#This Row],[Mês/Ano]]),0))</f>
        <v>Turno A</v>
      </c>
      <c r="Q141" s="97" t="str" cm="1">
        <f t="array" ref="Q141">INDEX('Jornada Prevista'!$L:$L,MATCH(1,('Jornada Prevista'!$B:$B=FOcorrencias[[#This Row],[Matricula]])*('Jornada Prevista'!$P:$P=FOcorrencias[[#This Row],[Mês/Ano]]),0))</f>
        <v>12x36</v>
      </c>
      <c r="R141" s="97" t="str" cm="1">
        <f t="array" ref="R141">INDEX('Jornada Prevista'!$M:$M,MATCH(1,('Jornada Prevista'!$B:$B=FOcorrencias[[#This Row],[Matricula]])*('Jornada Prevista'!$P:$P=FOcorrencias[[#This Row],[Mês/Ano]]),0))</f>
        <v>PJ</v>
      </c>
      <c r="S141" s="97">
        <f>SUMIFS('Jornada Prevista'!$G:$G,'Jornada Prevista'!$B:$B,FOcorrencias[[#This Row],[Matricula]],'Jornada Prevista'!$P:$P,FOcorrencias[[#This Row],[Mês/Ano]])</f>
        <v>184.80000000000015</v>
      </c>
      <c r="T141" s="105">
        <f>SUMIFS('Jornada Prevista'!$N:$N,'Jornada Prevista'!$B:$B,FOcorrencias[[#This Row],[Matricula]],'Jornada Prevista'!$P:$P,FOcorrencias[[#This Row],[Mês/Ano]])</f>
        <v>5064.05</v>
      </c>
      <c r="U141" s="101">
        <f>SUMIFS('Jornada Prevista'!$O:$O,'Jornada Prevista'!$B:$B,FOcorrencias[[#This Row],[Matricula]],'Jornada Prevista'!$P:$P,FOcorrencias[[#This Row],[Mês/Ano]])</f>
        <v>27.402867965367943</v>
      </c>
      <c r="V141" s="94" t="str">
        <f>IF(FOcorrencias[[#This Row],[Data da Ocorrência]]="","",TEXT(FOcorrencias[[#This Row],[Data da Ocorrência]],"mm/aaaa"))</f>
        <v>03/2025</v>
      </c>
    </row>
    <row r="142" spans="2:22" ht="14.4" x14ac:dyDescent="0.25">
      <c r="B142" s="61">
        <v>139</v>
      </c>
      <c r="C142" s="51" t="s">
        <v>226</v>
      </c>
      <c r="D142" s="63" t="str">
        <f>IF(FOcorrencias[[#This Row],[Data da Ocorrência]]="","",TEXT(FOcorrencias[[#This Row],[Data da Ocorrência]],"dddd"))</f>
        <v>sexta-feira</v>
      </c>
      <c r="E142" s="79">
        <v>17</v>
      </c>
      <c r="F142" s="80" t="str">
        <f>IF(FOcorrencias[[#This Row],[Matricula]]="","",VLOOKUP(FOcorrencias[[#This Row],[Matricula]],Cadastros!$P:$Q,2,0))</f>
        <v>Funcionario 17</v>
      </c>
      <c r="G142" s="49" t="s">
        <v>88</v>
      </c>
      <c r="H142" s="79" t="s">
        <v>376</v>
      </c>
      <c r="I142" s="81" t="s">
        <v>401</v>
      </c>
      <c r="J142" s="82" t="s">
        <v>371</v>
      </c>
      <c r="K142" s="85" t="s">
        <v>394</v>
      </c>
      <c r="L142" s="89"/>
      <c r="M142" s="101" t="str" cm="1">
        <f t="array" ref="M142">INDEX('Jornada Prevista'!$H:$H,MATCH(1,('Jornada Prevista'!$B:$B=FOcorrencias[[#This Row],[Matricula]])*('Jornada Prevista'!$P:$P=FOcorrencias[[#This Row],[Mês/Ano]]),0))</f>
        <v>Empresa X</v>
      </c>
      <c r="N142" s="101" t="str" cm="1">
        <f t="array" ref="N142">INDEX('Jornada Prevista'!$I:$I,MATCH(1,('Jornada Prevista'!$B:$B=FOcorrencias[[#This Row],[Matricula]])*('Jornada Prevista'!$P:$P=FOcorrencias[[#This Row],[Mês/Ano]]),0))</f>
        <v>Operações</v>
      </c>
      <c r="O142" s="97" t="str" cm="1">
        <f t="array" ref="O142">INDEX('Jornada Prevista'!$J:$J,MATCH(1,('Jornada Prevista'!$B:$B=FOcorrencias[[#This Row],[Matricula]])*('Jornada Prevista'!$P:$P=FOcorrencias[[#This Row],[Mês/Ano]]),0))</f>
        <v>Analista de Projetos</v>
      </c>
      <c r="P142" s="97" t="str" cm="1">
        <f t="array" ref="P142">INDEX('Jornada Prevista'!$K:$K,MATCH(1,('Jornada Prevista'!$B:$B=FOcorrencias[[#This Row],[Matricula]])*('Jornada Prevista'!$P:$P=FOcorrencias[[#This Row],[Mês/Ano]]),0))</f>
        <v>Turno A</v>
      </c>
      <c r="Q142" s="97" t="str" cm="1">
        <f t="array" ref="Q142">INDEX('Jornada Prevista'!$L:$L,MATCH(1,('Jornada Prevista'!$B:$B=FOcorrencias[[#This Row],[Matricula]])*('Jornada Prevista'!$P:$P=FOcorrencias[[#This Row],[Mês/Ano]]),0))</f>
        <v>6x1</v>
      </c>
      <c r="R142" s="97" t="str" cm="1">
        <f t="array" ref="R142">INDEX('Jornada Prevista'!$M:$M,MATCH(1,('Jornada Prevista'!$B:$B=FOcorrencias[[#This Row],[Matricula]])*('Jornada Prevista'!$P:$P=FOcorrencias[[#This Row],[Mês/Ano]]),0))</f>
        <v>Estágio</v>
      </c>
      <c r="S142" s="97">
        <f>SUMIFS('Jornada Prevista'!$G:$G,'Jornada Prevista'!$B:$B,FOcorrencias[[#This Row],[Matricula]],'Jornada Prevista'!$P:$P,FOcorrencias[[#This Row],[Mês/Ano]])</f>
        <v>184.80000000000015</v>
      </c>
      <c r="T142" s="105">
        <f>SUMIFS('Jornada Prevista'!$N:$N,'Jornada Prevista'!$B:$B,FOcorrencias[[#This Row],[Matricula]],'Jornada Prevista'!$P:$P,FOcorrencias[[#This Row],[Mês/Ano]])</f>
        <v>5625.79</v>
      </c>
      <c r="U142" s="101">
        <f>SUMIFS('Jornada Prevista'!$O:$O,'Jornada Prevista'!$B:$B,FOcorrencias[[#This Row],[Matricula]],'Jornada Prevista'!$P:$P,FOcorrencias[[#This Row],[Mês/Ano]])</f>
        <v>30.442586580086555</v>
      </c>
      <c r="V142" s="94" t="str">
        <f>IF(FOcorrencias[[#This Row],[Data da Ocorrência]]="","",TEXT(FOcorrencias[[#This Row],[Data da Ocorrência]],"mm/aaaa"))</f>
        <v>06/2025</v>
      </c>
    </row>
    <row r="143" spans="2:22" ht="14.4" x14ac:dyDescent="0.25">
      <c r="B143" s="61">
        <v>140</v>
      </c>
      <c r="C143" s="51" t="s">
        <v>249</v>
      </c>
      <c r="D143" s="63" t="str">
        <f>IF(FOcorrencias[[#This Row],[Data da Ocorrência]]="","",TEXT(FOcorrencias[[#This Row],[Data da Ocorrência]],"dddd"))</f>
        <v>terça-feira</v>
      </c>
      <c r="E143" s="79">
        <v>17</v>
      </c>
      <c r="F143" s="80" t="str">
        <f>IF(FOcorrencias[[#This Row],[Matricula]]="","",VLOOKUP(FOcorrencias[[#This Row],[Matricula]],Cadastros!$P:$Q,2,0))</f>
        <v>Funcionario 17</v>
      </c>
      <c r="G143" s="49" t="s">
        <v>87</v>
      </c>
      <c r="H143" s="79" t="s">
        <v>369</v>
      </c>
      <c r="I143" s="81"/>
      <c r="J143" s="82" t="s">
        <v>95</v>
      </c>
      <c r="K143" s="85" t="s">
        <v>380</v>
      </c>
      <c r="L143" s="89"/>
      <c r="M143" s="101" t="str" cm="1">
        <f t="array" ref="M143">INDEX('Jornada Prevista'!$H:$H,MATCH(1,('Jornada Prevista'!$B:$B=FOcorrencias[[#This Row],[Matricula]])*('Jornada Prevista'!$P:$P=FOcorrencias[[#This Row],[Mês/Ano]]),0))</f>
        <v>Empresa Z</v>
      </c>
      <c r="N143" s="101" t="str" cm="1">
        <f t="array" ref="N143">INDEX('Jornada Prevista'!$I:$I,MATCH(1,('Jornada Prevista'!$B:$B=FOcorrencias[[#This Row],[Matricula]])*('Jornada Prevista'!$P:$P=FOcorrencias[[#This Row],[Mês/Ano]]),0))</f>
        <v>Jurídico</v>
      </c>
      <c r="O143" s="97" t="str" cm="1">
        <f t="array" ref="O143">INDEX('Jornada Prevista'!$J:$J,MATCH(1,('Jornada Prevista'!$B:$B=FOcorrencias[[#This Row],[Matricula]])*('Jornada Prevista'!$P:$P=FOcorrencias[[#This Row],[Mês/Ano]]),0))</f>
        <v>Coordenador</v>
      </c>
      <c r="P143" s="97" t="str" cm="1">
        <f t="array" ref="P143">INDEX('Jornada Prevista'!$K:$K,MATCH(1,('Jornada Prevista'!$B:$B=FOcorrencias[[#This Row],[Matricula]])*('Jornada Prevista'!$P:$P=FOcorrencias[[#This Row],[Mês/Ano]]),0))</f>
        <v>Turno A</v>
      </c>
      <c r="Q143" s="97" t="str" cm="1">
        <f t="array" ref="Q143">INDEX('Jornada Prevista'!$L:$L,MATCH(1,('Jornada Prevista'!$B:$B=FOcorrencias[[#This Row],[Matricula]])*('Jornada Prevista'!$P:$P=FOcorrencias[[#This Row],[Mês/Ano]]),0))</f>
        <v>12x36</v>
      </c>
      <c r="R143" s="97" t="str" cm="1">
        <f t="array" ref="R143">INDEX('Jornada Prevista'!$M:$M,MATCH(1,('Jornada Prevista'!$B:$B=FOcorrencias[[#This Row],[Matricula]])*('Jornada Prevista'!$P:$P=FOcorrencias[[#This Row],[Mês/Ano]]),0))</f>
        <v>PJ</v>
      </c>
      <c r="S143" s="97">
        <f>SUMIFS('Jornada Prevista'!$G:$G,'Jornada Prevista'!$B:$B,FOcorrencias[[#This Row],[Matricula]],'Jornada Prevista'!$P:$P,FOcorrencias[[#This Row],[Mês/Ano]])</f>
        <v>184.80000000000015</v>
      </c>
      <c r="T143" s="105">
        <f>SUMIFS('Jornada Prevista'!$N:$N,'Jornada Prevista'!$B:$B,FOcorrencias[[#This Row],[Matricula]],'Jornada Prevista'!$P:$P,FOcorrencias[[#This Row],[Mês/Ano]])</f>
        <v>5064.05</v>
      </c>
      <c r="U143" s="101">
        <f>SUMIFS('Jornada Prevista'!$O:$O,'Jornada Prevista'!$B:$B,FOcorrencias[[#This Row],[Matricula]],'Jornada Prevista'!$P:$P,FOcorrencias[[#This Row],[Mês/Ano]])</f>
        <v>27.402867965367943</v>
      </c>
      <c r="V143" s="94" t="str">
        <f>IF(FOcorrencias[[#This Row],[Data da Ocorrência]]="","",TEXT(FOcorrencias[[#This Row],[Data da Ocorrência]],"mm/aaaa"))</f>
        <v>03/2025</v>
      </c>
    </row>
    <row r="144" spans="2:22" ht="14.4" x14ac:dyDescent="0.25">
      <c r="B144" s="61">
        <v>141</v>
      </c>
      <c r="C144" s="51" t="s">
        <v>259</v>
      </c>
      <c r="D144" s="63" t="str">
        <f>IF(FOcorrencias[[#This Row],[Data da Ocorrência]]="","",TEXT(FOcorrencias[[#This Row],[Data da Ocorrência]],"dddd"))</f>
        <v>segunda-feira</v>
      </c>
      <c r="E144" s="79">
        <v>17</v>
      </c>
      <c r="F144" s="80" t="str">
        <f>IF(FOcorrencias[[#This Row],[Matricula]]="","",VLOOKUP(FOcorrencias[[#This Row],[Matricula]],Cadastros!$P:$Q,2,0))</f>
        <v>Funcionario 17</v>
      </c>
      <c r="G144" s="49" t="s">
        <v>90</v>
      </c>
      <c r="H144" s="79" t="s">
        <v>366</v>
      </c>
      <c r="I144" s="81" t="s">
        <v>401</v>
      </c>
      <c r="J144" s="82" t="s">
        <v>95</v>
      </c>
      <c r="K144" s="85" t="s">
        <v>368</v>
      </c>
      <c r="L144" s="89"/>
      <c r="M144" s="101" t="str" cm="1">
        <f t="array" ref="M144">INDEX('Jornada Prevista'!$H:$H,MATCH(1,('Jornada Prevista'!$B:$B=FOcorrencias[[#This Row],[Matricula]])*('Jornada Prevista'!$P:$P=FOcorrencias[[#This Row],[Mês/Ano]]),0))</f>
        <v>Empresa X</v>
      </c>
      <c r="N144" s="101" t="str" cm="1">
        <f t="array" ref="N144">INDEX('Jornada Prevista'!$I:$I,MATCH(1,('Jornada Prevista'!$B:$B=FOcorrencias[[#This Row],[Matricula]])*('Jornada Prevista'!$P:$P=FOcorrencias[[#This Row],[Mês/Ano]]),0))</f>
        <v>Marketing</v>
      </c>
      <c r="O144" s="97" t="str" cm="1">
        <f t="array" ref="O144">INDEX('Jornada Prevista'!$J:$J,MATCH(1,('Jornada Prevista'!$B:$B=FOcorrencias[[#This Row],[Matricula]])*('Jornada Prevista'!$P:$P=FOcorrencias[[#This Row],[Mês/Ano]]),0))</f>
        <v>Especialista</v>
      </c>
      <c r="P144" s="97" t="str" cm="1">
        <f t="array" ref="P144">INDEX('Jornada Prevista'!$K:$K,MATCH(1,('Jornada Prevista'!$B:$B=FOcorrencias[[#This Row],[Matricula]])*('Jornada Prevista'!$P:$P=FOcorrencias[[#This Row],[Mês/Ano]]),0))</f>
        <v>Turno C</v>
      </c>
      <c r="Q144" s="97" t="str" cm="1">
        <f t="array" ref="Q144">INDEX('Jornada Prevista'!$L:$L,MATCH(1,('Jornada Prevista'!$B:$B=FOcorrencias[[#This Row],[Matricula]])*('Jornada Prevista'!$P:$P=FOcorrencias[[#This Row],[Mês/Ano]]),0))</f>
        <v>6x1</v>
      </c>
      <c r="R144" s="97" t="str" cm="1">
        <f t="array" ref="R144">INDEX('Jornada Prevista'!$M:$M,MATCH(1,('Jornada Prevista'!$B:$B=FOcorrencias[[#This Row],[Matricula]])*('Jornada Prevista'!$P:$P=FOcorrencias[[#This Row],[Mês/Ano]]),0))</f>
        <v>CLT</v>
      </c>
      <c r="S144" s="97">
        <f>SUMIFS('Jornada Prevista'!$G:$G,'Jornada Prevista'!$B:$B,FOcorrencias[[#This Row],[Matricula]],'Jornada Prevista'!$P:$P,FOcorrencias[[#This Row],[Mês/Ano]])</f>
        <v>184.80000000000015</v>
      </c>
      <c r="T144" s="105">
        <f>SUMIFS('Jornada Prevista'!$N:$N,'Jornada Prevista'!$B:$B,FOcorrencias[[#This Row],[Matricula]],'Jornada Prevista'!$P:$P,FOcorrencias[[#This Row],[Mês/Ano]])</f>
        <v>3534.2</v>
      </c>
      <c r="U144" s="101">
        <f>SUMIFS('Jornada Prevista'!$O:$O,'Jornada Prevista'!$B:$B,FOcorrencias[[#This Row],[Matricula]],'Jornada Prevista'!$P:$P,FOcorrencias[[#This Row],[Mês/Ano]])</f>
        <v>19.124458874458856</v>
      </c>
      <c r="V144" s="94" t="str">
        <f>IF(FOcorrencias[[#This Row],[Data da Ocorrência]]="","",TEXT(FOcorrencias[[#This Row],[Data da Ocorrência]],"mm/aaaa"))</f>
        <v>09/2025</v>
      </c>
    </row>
    <row r="145" spans="2:22" ht="14.4" x14ac:dyDescent="0.25">
      <c r="B145" s="61">
        <v>142</v>
      </c>
      <c r="C145" s="51" t="s">
        <v>260</v>
      </c>
      <c r="D145" s="63" t="str">
        <f>IF(FOcorrencias[[#This Row],[Data da Ocorrência]]="","",TEXT(FOcorrencias[[#This Row],[Data da Ocorrência]],"dddd"))</f>
        <v>quinta-feira</v>
      </c>
      <c r="E145" s="79">
        <v>17</v>
      </c>
      <c r="F145" s="80" t="str">
        <f>IF(FOcorrencias[[#This Row],[Matricula]]="","",VLOOKUP(FOcorrencias[[#This Row],[Matricula]],Cadastros!$P:$Q,2,0))</f>
        <v>Funcionario 17</v>
      </c>
      <c r="G145" s="49" t="s">
        <v>88</v>
      </c>
      <c r="H145" s="79" t="s">
        <v>381</v>
      </c>
      <c r="I145" s="81" t="s">
        <v>374</v>
      </c>
      <c r="J145" s="82" t="s">
        <v>95</v>
      </c>
      <c r="K145" s="85" t="s">
        <v>398</v>
      </c>
      <c r="L145" s="89"/>
      <c r="M145" s="101" t="str" cm="1">
        <f t="array" ref="M145">INDEX('Jornada Prevista'!$H:$H,MATCH(1,('Jornada Prevista'!$B:$B=FOcorrencias[[#This Row],[Matricula]])*('Jornada Prevista'!$P:$P=FOcorrencias[[#This Row],[Mês/Ano]]),0))</f>
        <v>Empresa Z</v>
      </c>
      <c r="N145" s="101" t="str" cm="1">
        <f t="array" ref="N145">INDEX('Jornada Prevista'!$I:$I,MATCH(1,('Jornada Prevista'!$B:$B=FOcorrencias[[#This Row],[Matricula]])*('Jornada Prevista'!$P:$P=FOcorrencias[[#This Row],[Mês/Ano]]),0))</f>
        <v>Vendas</v>
      </c>
      <c r="O145" s="97" t="str" cm="1">
        <f t="array" ref="O145">INDEX('Jornada Prevista'!$J:$J,MATCH(1,('Jornada Prevista'!$B:$B=FOcorrencias[[#This Row],[Matricula]])*('Jornada Prevista'!$P:$P=FOcorrencias[[#This Row],[Mês/Ano]]),0))</f>
        <v>Coordenador</v>
      </c>
      <c r="P145" s="97" t="str" cm="1">
        <f t="array" ref="P145">INDEX('Jornada Prevista'!$K:$K,MATCH(1,('Jornada Prevista'!$B:$B=FOcorrencias[[#This Row],[Matricula]])*('Jornada Prevista'!$P:$P=FOcorrencias[[#This Row],[Mês/Ano]]),0))</f>
        <v>Turno A</v>
      </c>
      <c r="Q145" s="97" t="str" cm="1">
        <f t="array" ref="Q145">INDEX('Jornada Prevista'!$L:$L,MATCH(1,('Jornada Prevista'!$B:$B=FOcorrencias[[#This Row],[Matricula]])*('Jornada Prevista'!$P:$P=FOcorrencias[[#This Row],[Mês/Ano]]),0))</f>
        <v>5x1</v>
      </c>
      <c r="R145" s="97" t="str" cm="1">
        <f t="array" ref="R145">INDEX('Jornada Prevista'!$M:$M,MATCH(1,('Jornada Prevista'!$B:$B=FOcorrencias[[#This Row],[Matricula]])*('Jornada Prevista'!$P:$P=FOcorrencias[[#This Row],[Mês/Ano]]),0))</f>
        <v>Estágio</v>
      </c>
      <c r="S145" s="97">
        <f>SUMIFS('Jornada Prevista'!$G:$G,'Jornada Prevista'!$B:$B,FOcorrencias[[#This Row],[Matricula]],'Jornada Prevista'!$P:$P,FOcorrencias[[#This Row],[Mês/Ano]])</f>
        <v>184.80000000000015</v>
      </c>
      <c r="T145" s="105">
        <f>SUMIFS('Jornada Prevista'!$N:$N,'Jornada Prevista'!$B:$B,FOcorrencias[[#This Row],[Matricula]],'Jornada Prevista'!$P:$P,FOcorrencias[[#This Row],[Mês/Ano]])</f>
        <v>3531.75</v>
      </c>
      <c r="U145" s="101">
        <f>SUMIFS('Jornada Prevista'!$O:$O,'Jornada Prevista'!$B:$B,FOcorrencias[[#This Row],[Matricula]],'Jornada Prevista'!$P:$P,FOcorrencias[[#This Row],[Mês/Ano]])</f>
        <v>19.111201298701282</v>
      </c>
      <c r="V145" s="94" t="str">
        <f>IF(FOcorrencias[[#This Row],[Data da Ocorrência]]="","",TEXT(FOcorrencias[[#This Row],[Data da Ocorrência]],"mm/aaaa"))</f>
        <v>08/2025</v>
      </c>
    </row>
    <row r="146" spans="2:22" ht="14.4" x14ac:dyDescent="0.25">
      <c r="B146" s="61">
        <v>143</v>
      </c>
      <c r="C146" s="51" t="s">
        <v>261</v>
      </c>
      <c r="D146" s="63" t="str">
        <f>IF(FOcorrencias[[#This Row],[Data da Ocorrência]]="","",TEXT(FOcorrencias[[#This Row],[Data da Ocorrência]],"dddd"))</f>
        <v>segunda-feira</v>
      </c>
      <c r="E146" s="79">
        <v>17</v>
      </c>
      <c r="F146" s="80" t="str">
        <f>IF(FOcorrencias[[#This Row],[Matricula]]="","",VLOOKUP(FOcorrencias[[#This Row],[Matricula]],Cadastros!$P:$Q,2,0))</f>
        <v>Funcionario 17</v>
      </c>
      <c r="G146" s="49" t="s">
        <v>90</v>
      </c>
      <c r="H146" s="79" t="s">
        <v>381</v>
      </c>
      <c r="I146" s="81" t="s">
        <v>374</v>
      </c>
      <c r="J146" s="82" t="s">
        <v>95</v>
      </c>
      <c r="K146" s="85" t="s">
        <v>375</v>
      </c>
      <c r="L146" s="89"/>
      <c r="M146" s="101" t="str" cm="1">
        <f t="array" ref="M146">INDEX('Jornada Prevista'!$H:$H,MATCH(1,('Jornada Prevista'!$B:$B=FOcorrencias[[#This Row],[Matricula]])*('Jornada Prevista'!$P:$P=FOcorrencias[[#This Row],[Mês/Ano]]),0))</f>
        <v>Empresa Z</v>
      </c>
      <c r="N146" s="101" t="str" cm="1">
        <f t="array" ref="N146">INDEX('Jornada Prevista'!$I:$I,MATCH(1,('Jornada Prevista'!$B:$B=FOcorrencias[[#This Row],[Matricula]])*('Jornada Prevista'!$P:$P=FOcorrencias[[#This Row],[Mês/Ano]]),0))</f>
        <v>Vendas</v>
      </c>
      <c r="O146" s="97" t="str" cm="1">
        <f t="array" ref="O146">INDEX('Jornada Prevista'!$J:$J,MATCH(1,('Jornada Prevista'!$B:$B=FOcorrencias[[#This Row],[Matricula]])*('Jornada Prevista'!$P:$P=FOcorrencias[[#This Row],[Mês/Ano]]),0))</f>
        <v>Coordenador</v>
      </c>
      <c r="P146" s="97" t="str" cm="1">
        <f t="array" ref="P146">INDEX('Jornada Prevista'!$K:$K,MATCH(1,('Jornada Prevista'!$B:$B=FOcorrencias[[#This Row],[Matricula]])*('Jornada Prevista'!$P:$P=FOcorrencias[[#This Row],[Mês/Ano]]),0))</f>
        <v>Turno A</v>
      </c>
      <c r="Q146" s="97" t="str" cm="1">
        <f t="array" ref="Q146">INDEX('Jornada Prevista'!$L:$L,MATCH(1,('Jornada Prevista'!$B:$B=FOcorrencias[[#This Row],[Matricula]])*('Jornada Prevista'!$P:$P=FOcorrencias[[#This Row],[Mês/Ano]]),0))</f>
        <v>5x1</v>
      </c>
      <c r="R146" s="97" t="str" cm="1">
        <f t="array" ref="R146">INDEX('Jornada Prevista'!$M:$M,MATCH(1,('Jornada Prevista'!$B:$B=FOcorrencias[[#This Row],[Matricula]])*('Jornada Prevista'!$P:$P=FOcorrencias[[#This Row],[Mês/Ano]]),0))</f>
        <v>Estágio</v>
      </c>
      <c r="S146" s="97">
        <f>SUMIFS('Jornada Prevista'!$G:$G,'Jornada Prevista'!$B:$B,FOcorrencias[[#This Row],[Matricula]],'Jornada Prevista'!$P:$P,FOcorrencias[[#This Row],[Mês/Ano]])</f>
        <v>184.80000000000015</v>
      </c>
      <c r="T146" s="105">
        <f>SUMIFS('Jornada Prevista'!$N:$N,'Jornada Prevista'!$B:$B,FOcorrencias[[#This Row],[Matricula]],'Jornada Prevista'!$P:$P,FOcorrencias[[#This Row],[Mês/Ano]])</f>
        <v>3531.75</v>
      </c>
      <c r="U146" s="101">
        <f>SUMIFS('Jornada Prevista'!$O:$O,'Jornada Prevista'!$B:$B,FOcorrencias[[#This Row],[Matricula]],'Jornada Prevista'!$P:$P,FOcorrencias[[#This Row],[Mês/Ano]])</f>
        <v>19.111201298701282</v>
      </c>
      <c r="V146" s="94" t="str">
        <f>IF(FOcorrencias[[#This Row],[Data da Ocorrência]]="","",TEXT(FOcorrencias[[#This Row],[Data da Ocorrência]],"mm/aaaa"))</f>
        <v>08/2025</v>
      </c>
    </row>
    <row r="147" spans="2:22" ht="14.4" x14ac:dyDescent="0.25">
      <c r="B147" s="61">
        <v>144</v>
      </c>
      <c r="C147" s="51" t="s">
        <v>180</v>
      </c>
      <c r="D147" s="63" t="str">
        <f>IF(FOcorrencias[[#This Row],[Data da Ocorrência]]="","",TEXT(FOcorrencias[[#This Row],[Data da Ocorrência]],"dddd"))</f>
        <v>sábado</v>
      </c>
      <c r="E147" s="79">
        <v>18</v>
      </c>
      <c r="F147" s="80" t="str">
        <f>IF(FOcorrencias[[#This Row],[Matricula]]="","",VLOOKUP(FOcorrencias[[#This Row],[Matricula]],Cadastros!$P:$Q,2,0))</f>
        <v>Funcionario 18</v>
      </c>
      <c r="G147" s="49" t="s">
        <v>90</v>
      </c>
      <c r="H147" s="79" t="s">
        <v>384</v>
      </c>
      <c r="I147" s="81" t="s">
        <v>367</v>
      </c>
      <c r="J147" s="82" t="s">
        <v>371</v>
      </c>
      <c r="K147" s="85" t="s">
        <v>382</v>
      </c>
      <c r="L147" s="89"/>
      <c r="M147" s="101" t="str" cm="1">
        <f t="array" ref="M147">INDEX('Jornada Prevista'!$H:$H,MATCH(1,('Jornada Prevista'!$B:$B=FOcorrencias[[#This Row],[Matricula]])*('Jornada Prevista'!$P:$P=FOcorrencias[[#This Row],[Mês/Ano]]),0))</f>
        <v>Empresa Y</v>
      </c>
      <c r="N147" s="101" t="str" cm="1">
        <f t="array" ref="N147">INDEX('Jornada Prevista'!$I:$I,MATCH(1,('Jornada Prevista'!$B:$B=FOcorrencias[[#This Row],[Matricula]])*('Jornada Prevista'!$P:$P=FOcorrencias[[#This Row],[Mês/Ano]]),0))</f>
        <v>Financeiro</v>
      </c>
      <c r="O147" s="97" t="str" cm="1">
        <f t="array" ref="O147">INDEX('Jornada Prevista'!$J:$J,MATCH(1,('Jornada Prevista'!$B:$B=FOcorrencias[[#This Row],[Matricula]])*('Jornada Prevista'!$P:$P=FOcorrencias[[#This Row],[Mês/Ano]]),0))</f>
        <v>Analista Pleno</v>
      </c>
      <c r="P147" s="97" t="str" cm="1">
        <f t="array" ref="P147">INDEX('Jornada Prevista'!$K:$K,MATCH(1,('Jornada Prevista'!$B:$B=FOcorrencias[[#This Row],[Matricula]])*('Jornada Prevista'!$P:$P=FOcorrencias[[#This Row],[Mês/Ano]]),0))</f>
        <v>Turno Folguista</v>
      </c>
      <c r="Q147" s="97" t="str" cm="1">
        <f t="array" ref="Q147">INDEX('Jornada Prevista'!$L:$L,MATCH(1,('Jornada Prevista'!$B:$B=FOcorrencias[[#This Row],[Matricula]])*('Jornada Prevista'!$P:$P=FOcorrencias[[#This Row],[Mês/Ano]]),0))</f>
        <v>5x1</v>
      </c>
      <c r="R147" s="97" t="str" cm="1">
        <f t="array" ref="R147">INDEX('Jornada Prevista'!$M:$M,MATCH(1,('Jornada Prevista'!$B:$B=FOcorrencias[[#This Row],[Matricula]])*('Jornada Prevista'!$P:$P=FOcorrencias[[#This Row],[Mês/Ano]]),0))</f>
        <v>PJ</v>
      </c>
      <c r="S147" s="97">
        <f>SUMIFS('Jornada Prevista'!$G:$G,'Jornada Prevista'!$B:$B,FOcorrencias[[#This Row],[Matricula]],'Jornada Prevista'!$P:$P,FOcorrencias[[#This Row],[Mês/Ano]])</f>
        <v>184.80000000000015</v>
      </c>
      <c r="T147" s="105">
        <f>SUMIFS('Jornada Prevista'!$N:$N,'Jornada Prevista'!$B:$B,FOcorrencias[[#This Row],[Matricula]],'Jornada Prevista'!$P:$P,FOcorrencias[[#This Row],[Mês/Ano]])</f>
        <v>9269.7999999999993</v>
      </c>
      <c r="U147" s="101">
        <f>SUMIFS('Jornada Prevista'!$O:$O,'Jornada Prevista'!$B:$B,FOcorrencias[[#This Row],[Matricula]],'Jornada Prevista'!$P:$P,FOcorrencias[[#This Row],[Mês/Ano]])</f>
        <v>50.161255411255368</v>
      </c>
      <c r="V147" s="94" t="str">
        <f>IF(FOcorrencias[[#This Row],[Data da Ocorrência]]="","",TEXT(FOcorrencias[[#This Row],[Data da Ocorrência]],"mm/aaaa"))</f>
        <v>05/2025</v>
      </c>
    </row>
    <row r="148" spans="2:22" ht="14.4" x14ac:dyDescent="0.25">
      <c r="B148" s="61">
        <v>145</v>
      </c>
      <c r="C148" s="51" t="s">
        <v>262</v>
      </c>
      <c r="D148" s="63" t="str">
        <f>IF(FOcorrencias[[#This Row],[Data da Ocorrência]]="","",TEXT(FOcorrencias[[#This Row],[Data da Ocorrência]],"dddd"))</f>
        <v>terça-feira</v>
      </c>
      <c r="E148" s="79">
        <v>18</v>
      </c>
      <c r="F148" s="80" t="str">
        <f>IF(FOcorrencias[[#This Row],[Matricula]]="","",VLOOKUP(FOcorrencias[[#This Row],[Matricula]],Cadastros!$P:$Q,2,0))</f>
        <v>Funcionario 18</v>
      </c>
      <c r="G148" s="49" t="s">
        <v>89</v>
      </c>
      <c r="H148" s="79" t="s">
        <v>386</v>
      </c>
      <c r="I148" s="81"/>
      <c r="J148" s="82" t="s">
        <v>95</v>
      </c>
      <c r="K148" s="85" t="s">
        <v>368</v>
      </c>
      <c r="L148" s="89"/>
      <c r="M148" s="101" t="str" cm="1">
        <f t="array" ref="M148">INDEX('Jornada Prevista'!$H:$H,MATCH(1,('Jornada Prevista'!$B:$B=FOcorrencias[[#This Row],[Matricula]])*('Jornada Prevista'!$P:$P=FOcorrencias[[#This Row],[Mês/Ano]]),0))</f>
        <v>Empresa Y</v>
      </c>
      <c r="N148" s="101" t="str" cm="1">
        <f t="array" ref="N148">INDEX('Jornada Prevista'!$I:$I,MATCH(1,('Jornada Prevista'!$B:$B=FOcorrencias[[#This Row],[Matricula]])*('Jornada Prevista'!$P:$P=FOcorrencias[[#This Row],[Mês/Ano]]),0))</f>
        <v>Administração</v>
      </c>
      <c r="O148" s="97" t="str" cm="1">
        <f t="array" ref="O148">INDEX('Jornada Prevista'!$J:$J,MATCH(1,('Jornada Prevista'!$B:$B=FOcorrencias[[#This Row],[Matricula]])*('Jornada Prevista'!$P:$P=FOcorrencias[[#This Row],[Mês/Ano]]),0))</f>
        <v>Consultor</v>
      </c>
      <c r="P148" s="97" t="str" cm="1">
        <f t="array" ref="P148">INDEX('Jornada Prevista'!$K:$K,MATCH(1,('Jornada Prevista'!$B:$B=FOcorrencias[[#This Row],[Matricula]])*('Jornada Prevista'!$P:$P=FOcorrencias[[#This Row],[Mês/Ano]]),0))</f>
        <v>Turno Folguista</v>
      </c>
      <c r="Q148" s="97" t="str" cm="1">
        <f t="array" ref="Q148">INDEX('Jornada Prevista'!$L:$L,MATCH(1,('Jornada Prevista'!$B:$B=FOcorrencias[[#This Row],[Matricula]])*('Jornada Prevista'!$P:$P=FOcorrencias[[#This Row],[Mês/Ano]]),0))</f>
        <v>6x1</v>
      </c>
      <c r="R148" s="97" t="str" cm="1">
        <f t="array" ref="R148">INDEX('Jornada Prevista'!$M:$M,MATCH(1,('Jornada Prevista'!$B:$B=FOcorrencias[[#This Row],[Matricula]])*('Jornada Prevista'!$P:$P=FOcorrencias[[#This Row],[Mês/Ano]]),0))</f>
        <v>PJ</v>
      </c>
      <c r="S148" s="97">
        <f>SUMIFS('Jornada Prevista'!$G:$G,'Jornada Prevista'!$B:$B,FOcorrencias[[#This Row],[Matricula]],'Jornada Prevista'!$P:$P,FOcorrencias[[#This Row],[Mês/Ano]])</f>
        <v>184.80000000000015</v>
      </c>
      <c r="T148" s="105">
        <f>SUMIFS('Jornada Prevista'!$N:$N,'Jornada Prevista'!$B:$B,FOcorrencias[[#This Row],[Matricula]],'Jornada Prevista'!$P:$P,FOcorrencias[[#This Row],[Mês/Ano]])</f>
        <v>9147.5400000000009</v>
      </c>
      <c r="U148" s="101">
        <f>SUMIFS('Jornada Prevista'!$O:$O,'Jornada Prevista'!$B:$B,FOcorrencias[[#This Row],[Matricula]],'Jornada Prevista'!$P:$P,FOcorrencias[[#This Row],[Mês/Ano]])</f>
        <v>49.499675324675287</v>
      </c>
      <c r="V148" s="94" t="str">
        <f>IF(FOcorrencias[[#This Row],[Data da Ocorrência]]="","",TEXT(FOcorrencias[[#This Row],[Data da Ocorrência]],"mm/aaaa"))</f>
        <v>04/2025</v>
      </c>
    </row>
    <row r="149" spans="2:22" ht="14.4" x14ac:dyDescent="0.25">
      <c r="B149" s="61">
        <v>146</v>
      </c>
      <c r="C149" s="51" t="s">
        <v>263</v>
      </c>
      <c r="D149" s="63" t="str">
        <f>IF(FOcorrencias[[#This Row],[Data da Ocorrência]]="","",TEXT(FOcorrencias[[#This Row],[Data da Ocorrência]],"dddd"))</f>
        <v>sábado</v>
      </c>
      <c r="E149" s="79">
        <v>18</v>
      </c>
      <c r="F149" s="80" t="str">
        <f>IF(FOcorrencias[[#This Row],[Matricula]]="","",VLOOKUP(FOcorrencias[[#This Row],[Matricula]],Cadastros!$P:$Q,2,0))</f>
        <v>Funcionario 18</v>
      </c>
      <c r="G149" s="49" t="s">
        <v>88</v>
      </c>
      <c r="H149" s="79" t="s">
        <v>366</v>
      </c>
      <c r="I149" s="81" t="s">
        <v>399</v>
      </c>
      <c r="J149" s="82" t="s">
        <v>95</v>
      </c>
      <c r="K149" s="85" t="s">
        <v>396</v>
      </c>
      <c r="L149" s="89"/>
      <c r="M149" s="101" t="str" cm="1">
        <f t="array" ref="M149">INDEX('Jornada Prevista'!$H:$H,MATCH(1,('Jornada Prevista'!$B:$B=FOcorrencias[[#This Row],[Matricula]])*('Jornada Prevista'!$P:$P=FOcorrencias[[#This Row],[Mês/Ano]]),0))</f>
        <v>Empresa X</v>
      </c>
      <c r="N149" s="101" t="str" cm="1">
        <f t="array" ref="N149">INDEX('Jornada Prevista'!$I:$I,MATCH(1,('Jornada Prevista'!$B:$B=FOcorrencias[[#This Row],[Matricula]])*('Jornada Prevista'!$P:$P=FOcorrencias[[#This Row],[Mês/Ano]]),0))</f>
        <v>Logística</v>
      </c>
      <c r="O149" s="97" t="str" cm="1">
        <f t="array" ref="O149">INDEX('Jornada Prevista'!$J:$J,MATCH(1,('Jornada Prevista'!$B:$B=FOcorrencias[[#This Row],[Matricula]])*('Jornada Prevista'!$P:$P=FOcorrencias[[#This Row],[Mês/Ano]]),0))</f>
        <v>Especialista</v>
      </c>
      <c r="P149" s="97" t="str" cm="1">
        <f t="array" ref="P149">INDEX('Jornada Prevista'!$K:$K,MATCH(1,('Jornada Prevista'!$B:$B=FOcorrencias[[#This Row],[Matricula]])*('Jornada Prevista'!$P:$P=FOcorrencias[[#This Row],[Mês/Ano]]),0))</f>
        <v>Turno A</v>
      </c>
      <c r="Q149" s="97" t="str" cm="1">
        <f t="array" ref="Q149">INDEX('Jornada Prevista'!$L:$L,MATCH(1,('Jornada Prevista'!$B:$B=FOcorrencias[[#This Row],[Matricula]])*('Jornada Prevista'!$P:$P=FOcorrencias[[#This Row],[Mês/Ano]]),0))</f>
        <v>12x36</v>
      </c>
      <c r="R149" s="97" t="str" cm="1">
        <f t="array" ref="R149">INDEX('Jornada Prevista'!$M:$M,MATCH(1,('Jornada Prevista'!$B:$B=FOcorrencias[[#This Row],[Matricula]])*('Jornada Prevista'!$P:$P=FOcorrencias[[#This Row],[Mês/Ano]]),0))</f>
        <v>CLT</v>
      </c>
      <c r="S149" s="97">
        <f>SUMIFS('Jornada Prevista'!$G:$G,'Jornada Prevista'!$B:$B,FOcorrencias[[#This Row],[Matricula]],'Jornada Prevista'!$P:$P,FOcorrencias[[#This Row],[Mês/Ano]])</f>
        <v>184.80000000000015</v>
      </c>
      <c r="T149" s="105">
        <f>SUMIFS('Jornada Prevista'!$N:$N,'Jornada Prevista'!$B:$B,FOcorrencias[[#This Row],[Matricula]],'Jornada Prevista'!$P:$P,FOcorrencias[[#This Row],[Mês/Ano]])</f>
        <v>5745.4</v>
      </c>
      <c r="U149" s="101">
        <f>SUMIFS('Jornada Prevista'!$O:$O,'Jornada Prevista'!$B:$B,FOcorrencias[[#This Row],[Matricula]],'Jornada Prevista'!$P:$P,FOcorrencias[[#This Row],[Mês/Ano]])</f>
        <v>31.089826839826813</v>
      </c>
      <c r="V149" s="94" t="str">
        <f>IF(FOcorrencias[[#This Row],[Data da Ocorrência]]="","",TEXT(FOcorrencias[[#This Row],[Data da Ocorrência]],"mm/aaaa"))</f>
        <v>01/2025</v>
      </c>
    </row>
    <row r="150" spans="2:22" ht="14.4" x14ac:dyDescent="0.25">
      <c r="B150" s="61">
        <v>147</v>
      </c>
      <c r="C150" s="51" t="s">
        <v>196</v>
      </c>
      <c r="D150" s="63" t="str">
        <f>IF(FOcorrencias[[#This Row],[Data da Ocorrência]]="","",TEXT(FOcorrencias[[#This Row],[Data da Ocorrência]],"dddd"))</f>
        <v>domingo</v>
      </c>
      <c r="E150" s="79">
        <v>18</v>
      </c>
      <c r="F150" s="80" t="str">
        <f>IF(FOcorrencias[[#This Row],[Matricula]]="","",VLOOKUP(FOcorrencias[[#This Row],[Matricula]],Cadastros!$P:$Q,2,0))</f>
        <v>Funcionario 18</v>
      </c>
      <c r="G150" s="49" t="s">
        <v>89</v>
      </c>
      <c r="H150" s="79" t="s">
        <v>366</v>
      </c>
      <c r="I150" s="81" t="s">
        <v>399</v>
      </c>
      <c r="J150" s="82" t="s">
        <v>95</v>
      </c>
      <c r="K150" s="85" t="s">
        <v>372</v>
      </c>
      <c r="L150" s="89"/>
      <c r="M150" s="101" t="str" cm="1">
        <f t="array" ref="M150">INDEX('Jornada Prevista'!$H:$H,MATCH(1,('Jornada Prevista'!$B:$B=FOcorrencias[[#This Row],[Matricula]])*('Jornada Prevista'!$P:$P=FOcorrencias[[#This Row],[Mês/Ano]]),0))</f>
        <v>Empresa Z</v>
      </c>
      <c r="N150" s="101" t="str" cm="1">
        <f t="array" ref="N150">INDEX('Jornada Prevista'!$I:$I,MATCH(1,('Jornada Prevista'!$B:$B=FOcorrencias[[#This Row],[Matricula]])*('Jornada Prevista'!$P:$P=FOcorrencias[[#This Row],[Mês/Ano]]),0))</f>
        <v>Engenharia</v>
      </c>
      <c r="O150" s="97" t="str" cm="1">
        <f t="array" ref="O150">INDEX('Jornada Prevista'!$J:$J,MATCH(1,('Jornada Prevista'!$B:$B=FOcorrencias[[#This Row],[Matricula]])*('Jornada Prevista'!$P:$P=FOcorrencias[[#This Row],[Mês/Ano]]),0))</f>
        <v>Gerente</v>
      </c>
      <c r="P150" s="97" t="str" cm="1">
        <f t="array" ref="P150">INDEX('Jornada Prevista'!$K:$K,MATCH(1,('Jornada Prevista'!$B:$B=FOcorrencias[[#This Row],[Matricula]])*('Jornada Prevista'!$P:$P=FOcorrencias[[#This Row],[Mês/Ano]]),0))</f>
        <v>Turno C</v>
      </c>
      <c r="Q150" s="97" t="str" cm="1">
        <f t="array" ref="Q150">INDEX('Jornada Prevista'!$L:$L,MATCH(1,('Jornada Prevista'!$B:$B=FOcorrencias[[#This Row],[Matricula]])*('Jornada Prevista'!$P:$P=FOcorrencias[[#This Row],[Mês/Ano]]),0))</f>
        <v>5x1</v>
      </c>
      <c r="R150" s="97" t="str" cm="1">
        <f t="array" ref="R150">INDEX('Jornada Prevista'!$M:$M,MATCH(1,('Jornada Prevista'!$B:$B=FOcorrencias[[#This Row],[Matricula]])*('Jornada Prevista'!$P:$P=FOcorrencias[[#This Row],[Mês/Ano]]),0))</f>
        <v>Estágio</v>
      </c>
      <c r="S150" s="97">
        <f>SUMIFS('Jornada Prevista'!$G:$G,'Jornada Prevista'!$B:$B,FOcorrencias[[#This Row],[Matricula]],'Jornada Prevista'!$P:$P,FOcorrencias[[#This Row],[Mês/Ano]])</f>
        <v>184.80000000000015</v>
      </c>
      <c r="T150" s="105">
        <f>SUMIFS('Jornada Prevista'!$N:$N,'Jornada Prevista'!$B:$B,FOcorrencias[[#This Row],[Matricula]],'Jornada Prevista'!$P:$P,FOcorrencias[[#This Row],[Mês/Ano]])</f>
        <v>4783.1899999999996</v>
      </c>
      <c r="U150" s="101">
        <f>SUMIFS('Jornada Prevista'!$O:$O,'Jornada Prevista'!$B:$B,FOcorrencias[[#This Row],[Matricula]],'Jornada Prevista'!$P:$P,FOcorrencias[[#This Row],[Mês/Ano]])</f>
        <v>25.883062770562749</v>
      </c>
      <c r="V150" s="94" t="str">
        <f>IF(FOcorrencias[[#This Row],[Data da Ocorrência]]="","",TEXT(FOcorrencias[[#This Row],[Data da Ocorrência]],"mm/aaaa"))</f>
        <v>08/2025</v>
      </c>
    </row>
    <row r="151" spans="2:22" ht="14.4" x14ac:dyDescent="0.25">
      <c r="B151" s="61">
        <v>148</v>
      </c>
      <c r="C151" s="51" t="s">
        <v>264</v>
      </c>
      <c r="D151" s="63" t="str">
        <f>IF(FOcorrencias[[#This Row],[Data da Ocorrência]]="","",TEXT(FOcorrencias[[#This Row],[Data da Ocorrência]],"dddd"))</f>
        <v>quarta-feira</v>
      </c>
      <c r="E151" s="79">
        <v>18</v>
      </c>
      <c r="F151" s="80" t="str">
        <f>IF(FOcorrencias[[#This Row],[Matricula]]="","",VLOOKUP(FOcorrencias[[#This Row],[Matricula]],Cadastros!$P:$Q,2,0))</f>
        <v>Funcionario 18</v>
      </c>
      <c r="G151" s="49" t="s">
        <v>89</v>
      </c>
      <c r="H151" s="79" t="s">
        <v>378</v>
      </c>
      <c r="I151" s="81"/>
      <c r="J151" s="82" t="s">
        <v>95</v>
      </c>
      <c r="K151" s="85" t="s">
        <v>398</v>
      </c>
      <c r="L151" s="89" t="s">
        <v>383</v>
      </c>
      <c r="M151" s="101" t="str" cm="1">
        <f t="array" ref="M151">INDEX('Jornada Prevista'!$H:$H,MATCH(1,('Jornada Prevista'!$B:$B=FOcorrencias[[#This Row],[Matricula]])*('Jornada Prevista'!$P:$P=FOcorrencias[[#This Row],[Mês/Ano]]),0))</f>
        <v>Empresa X</v>
      </c>
      <c r="N151" s="101" t="str" cm="1">
        <f t="array" ref="N151">INDEX('Jornada Prevista'!$I:$I,MATCH(1,('Jornada Prevista'!$B:$B=FOcorrencias[[#This Row],[Matricula]])*('Jornada Prevista'!$P:$P=FOcorrencias[[#This Row],[Mês/Ano]]),0))</f>
        <v>Compras</v>
      </c>
      <c r="O151" s="97" t="str" cm="1">
        <f t="array" ref="O151">INDEX('Jornada Prevista'!$J:$J,MATCH(1,('Jornada Prevista'!$B:$B=FOcorrencias[[#This Row],[Matricula]])*('Jornada Prevista'!$P:$P=FOcorrencias[[#This Row],[Mês/Ano]]),0))</f>
        <v>Supervisor</v>
      </c>
      <c r="P151" s="97" t="str" cm="1">
        <f t="array" ref="P151">INDEX('Jornada Prevista'!$K:$K,MATCH(1,('Jornada Prevista'!$B:$B=FOcorrencias[[#This Row],[Matricula]])*('Jornada Prevista'!$P:$P=FOcorrencias[[#This Row],[Mês/Ano]]),0))</f>
        <v>Turno B</v>
      </c>
      <c r="Q151" s="97" t="str" cm="1">
        <f t="array" ref="Q151">INDEX('Jornada Prevista'!$L:$L,MATCH(1,('Jornada Prevista'!$B:$B=FOcorrencias[[#This Row],[Matricula]])*('Jornada Prevista'!$P:$P=FOcorrencias[[#This Row],[Mês/Ano]]),0))</f>
        <v>5x1</v>
      </c>
      <c r="R151" s="97" t="str" cm="1">
        <f t="array" ref="R151">INDEX('Jornada Prevista'!$M:$M,MATCH(1,('Jornada Prevista'!$B:$B=FOcorrencias[[#This Row],[Matricula]])*('Jornada Prevista'!$P:$P=FOcorrencias[[#This Row],[Mês/Ano]]),0))</f>
        <v>Estágio</v>
      </c>
      <c r="S151" s="97">
        <f>SUMIFS('Jornada Prevista'!$G:$G,'Jornada Prevista'!$B:$B,FOcorrencias[[#This Row],[Matricula]],'Jornada Prevista'!$P:$P,FOcorrencias[[#This Row],[Mês/Ano]])</f>
        <v>184.80000000000015</v>
      </c>
      <c r="T151" s="105">
        <f>SUMIFS('Jornada Prevista'!$N:$N,'Jornada Prevista'!$B:$B,FOcorrencias[[#This Row],[Matricula]],'Jornada Prevista'!$P:$P,FOcorrencias[[#This Row],[Mês/Ano]])</f>
        <v>2784.58</v>
      </c>
      <c r="U151" s="101">
        <f>SUMIFS('Jornada Prevista'!$O:$O,'Jornada Prevista'!$B:$B,FOcorrencias[[#This Row],[Matricula]],'Jornada Prevista'!$P:$P,FOcorrencias[[#This Row],[Mês/Ano]])</f>
        <v>15.06807359307358</v>
      </c>
      <c r="V151" s="94" t="str">
        <f>IF(FOcorrencias[[#This Row],[Data da Ocorrência]]="","",TEXT(FOcorrencias[[#This Row],[Data da Ocorrência]],"mm/aaaa"))</f>
        <v>12/2025</v>
      </c>
    </row>
    <row r="152" spans="2:22" ht="14.4" x14ac:dyDescent="0.25">
      <c r="B152" s="61">
        <v>149</v>
      </c>
      <c r="C152" s="51" t="s">
        <v>233</v>
      </c>
      <c r="D152" s="63" t="str">
        <f>IF(FOcorrencias[[#This Row],[Data da Ocorrência]]="","",TEXT(FOcorrencias[[#This Row],[Data da Ocorrência]],"dddd"))</f>
        <v>sexta-feira</v>
      </c>
      <c r="E152" s="79">
        <v>18</v>
      </c>
      <c r="F152" s="80" t="str">
        <f>IF(FOcorrencias[[#This Row],[Matricula]]="","",VLOOKUP(FOcorrencias[[#This Row],[Matricula]],Cadastros!$P:$Q,2,0))</f>
        <v>Funcionario 18</v>
      </c>
      <c r="G152" s="49" t="s">
        <v>87</v>
      </c>
      <c r="H152" s="79" t="s">
        <v>384</v>
      </c>
      <c r="I152" s="81" t="s">
        <v>389</v>
      </c>
      <c r="J152" s="82" t="s">
        <v>371</v>
      </c>
      <c r="K152" s="85" t="s">
        <v>379</v>
      </c>
      <c r="L152" s="89"/>
      <c r="M152" s="101" t="str" cm="1">
        <f t="array" ref="M152">INDEX('Jornada Prevista'!$H:$H,MATCH(1,('Jornada Prevista'!$B:$B=FOcorrencias[[#This Row],[Matricula]])*('Jornada Prevista'!$P:$P=FOcorrencias[[#This Row],[Mês/Ano]]),0))</f>
        <v>Empresa Y</v>
      </c>
      <c r="N152" s="101" t="str" cm="1">
        <f t="array" ref="N152">INDEX('Jornada Prevista'!$I:$I,MATCH(1,('Jornada Prevista'!$B:$B=FOcorrencias[[#This Row],[Matricula]])*('Jornada Prevista'!$P:$P=FOcorrencias[[#This Row],[Mês/Ano]]),0))</f>
        <v>Compras</v>
      </c>
      <c r="O152" s="97" t="str" cm="1">
        <f t="array" ref="O152">INDEX('Jornada Prevista'!$J:$J,MATCH(1,('Jornada Prevista'!$B:$B=FOcorrencias[[#This Row],[Matricula]])*('Jornada Prevista'!$P:$P=FOcorrencias[[#This Row],[Mês/Ano]]),0))</f>
        <v>Especialista</v>
      </c>
      <c r="P152" s="97" t="str" cm="1">
        <f t="array" ref="P152">INDEX('Jornada Prevista'!$K:$K,MATCH(1,('Jornada Prevista'!$B:$B=FOcorrencias[[#This Row],[Matricula]])*('Jornada Prevista'!$P:$P=FOcorrencias[[#This Row],[Mês/Ano]]),0))</f>
        <v>Turno C</v>
      </c>
      <c r="Q152" s="97" t="str" cm="1">
        <f t="array" ref="Q152">INDEX('Jornada Prevista'!$L:$L,MATCH(1,('Jornada Prevista'!$B:$B=FOcorrencias[[#This Row],[Matricula]])*('Jornada Prevista'!$P:$P=FOcorrencias[[#This Row],[Mês/Ano]]),0))</f>
        <v>6x1</v>
      </c>
      <c r="R152" s="97" t="str" cm="1">
        <f t="array" ref="R152">INDEX('Jornada Prevista'!$M:$M,MATCH(1,('Jornada Prevista'!$B:$B=FOcorrencias[[#This Row],[Matricula]])*('Jornada Prevista'!$P:$P=FOcorrencias[[#This Row],[Mês/Ano]]),0))</f>
        <v>Estágio</v>
      </c>
      <c r="S152" s="97">
        <f>SUMIFS('Jornada Prevista'!$G:$G,'Jornada Prevista'!$B:$B,FOcorrencias[[#This Row],[Matricula]],'Jornada Prevista'!$P:$P,FOcorrencias[[#This Row],[Mês/Ano]])</f>
        <v>184.80000000000015</v>
      </c>
      <c r="T152" s="105">
        <f>SUMIFS('Jornada Prevista'!$N:$N,'Jornada Prevista'!$B:$B,FOcorrencias[[#This Row],[Matricula]],'Jornada Prevista'!$P:$P,FOcorrencias[[#This Row],[Mês/Ano]])</f>
        <v>9900.65</v>
      </c>
      <c r="U152" s="101">
        <f>SUMIFS('Jornada Prevista'!$O:$O,'Jornada Prevista'!$B:$B,FOcorrencias[[#This Row],[Matricula]],'Jornada Prevista'!$P:$P,FOcorrencias[[#This Row],[Mês/Ano]])</f>
        <v>53.574945887445843</v>
      </c>
      <c r="V152" s="94" t="str">
        <f>IF(FOcorrencias[[#This Row],[Data da Ocorrência]]="","",TEXT(FOcorrencias[[#This Row],[Data da Ocorrência]],"mm/aaaa"))</f>
        <v>06/2025</v>
      </c>
    </row>
    <row r="153" spans="2:22" ht="14.4" x14ac:dyDescent="0.25">
      <c r="B153" s="61">
        <v>150</v>
      </c>
      <c r="C153" s="51" t="s">
        <v>151</v>
      </c>
      <c r="D153" s="63" t="str">
        <f>IF(FOcorrencias[[#This Row],[Data da Ocorrência]]="","",TEXT(FOcorrencias[[#This Row],[Data da Ocorrência]],"dddd"))</f>
        <v>sexta-feira</v>
      </c>
      <c r="E153" s="79">
        <v>18</v>
      </c>
      <c r="F153" s="80" t="str">
        <f>IF(FOcorrencias[[#This Row],[Matricula]]="","",VLOOKUP(FOcorrencias[[#This Row],[Matricula]],Cadastros!$P:$Q,2,0))</f>
        <v>Funcionario 18</v>
      </c>
      <c r="G153" s="49" t="s">
        <v>89</v>
      </c>
      <c r="H153" s="79" t="s">
        <v>376</v>
      </c>
      <c r="I153" s="81" t="s">
        <v>404</v>
      </c>
      <c r="J153" s="82" t="s">
        <v>95</v>
      </c>
      <c r="K153" s="85" t="s">
        <v>368</v>
      </c>
      <c r="L153" s="89"/>
      <c r="M153" s="101" t="str" cm="1">
        <f t="array" ref="M153">INDEX('Jornada Prevista'!$H:$H,MATCH(1,('Jornada Prevista'!$B:$B=FOcorrencias[[#This Row],[Matricula]])*('Jornada Prevista'!$P:$P=FOcorrencias[[#This Row],[Mês/Ano]]),0))</f>
        <v>Empresa X</v>
      </c>
      <c r="N153" s="101" t="str" cm="1">
        <f t="array" ref="N153">INDEX('Jornada Prevista'!$I:$I,MATCH(1,('Jornada Prevista'!$B:$B=FOcorrencias[[#This Row],[Matricula]])*('Jornada Prevista'!$P:$P=FOcorrencias[[#This Row],[Mês/Ano]]),0))</f>
        <v>Compras</v>
      </c>
      <c r="O153" s="97" t="str" cm="1">
        <f t="array" ref="O153">INDEX('Jornada Prevista'!$J:$J,MATCH(1,('Jornada Prevista'!$B:$B=FOcorrencias[[#This Row],[Matricula]])*('Jornada Prevista'!$P:$P=FOcorrencias[[#This Row],[Mês/Ano]]),0))</f>
        <v>Supervisor</v>
      </c>
      <c r="P153" s="97" t="str" cm="1">
        <f t="array" ref="P153">INDEX('Jornada Prevista'!$K:$K,MATCH(1,('Jornada Prevista'!$B:$B=FOcorrencias[[#This Row],[Matricula]])*('Jornada Prevista'!$P:$P=FOcorrencias[[#This Row],[Mês/Ano]]),0))</f>
        <v>Turno B</v>
      </c>
      <c r="Q153" s="97" t="str" cm="1">
        <f t="array" ref="Q153">INDEX('Jornada Prevista'!$L:$L,MATCH(1,('Jornada Prevista'!$B:$B=FOcorrencias[[#This Row],[Matricula]])*('Jornada Prevista'!$P:$P=FOcorrencias[[#This Row],[Mês/Ano]]),0))</f>
        <v>5x1</v>
      </c>
      <c r="R153" s="97" t="str" cm="1">
        <f t="array" ref="R153">INDEX('Jornada Prevista'!$M:$M,MATCH(1,('Jornada Prevista'!$B:$B=FOcorrencias[[#This Row],[Matricula]])*('Jornada Prevista'!$P:$P=FOcorrencias[[#This Row],[Mês/Ano]]),0))</f>
        <v>Estágio</v>
      </c>
      <c r="S153" s="97">
        <f>SUMIFS('Jornada Prevista'!$G:$G,'Jornada Prevista'!$B:$B,FOcorrencias[[#This Row],[Matricula]],'Jornada Prevista'!$P:$P,FOcorrencias[[#This Row],[Mês/Ano]])</f>
        <v>184.80000000000015</v>
      </c>
      <c r="T153" s="105">
        <f>SUMIFS('Jornada Prevista'!$N:$N,'Jornada Prevista'!$B:$B,FOcorrencias[[#This Row],[Matricula]],'Jornada Prevista'!$P:$P,FOcorrencias[[#This Row],[Mês/Ano]])</f>
        <v>2784.58</v>
      </c>
      <c r="U153" s="101">
        <f>SUMIFS('Jornada Prevista'!$O:$O,'Jornada Prevista'!$B:$B,FOcorrencias[[#This Row],[Matricula]],'Jornada Prevista'!$P:$P,FOcorrencias[[#This Row],[Mês/Ano]])</f>
        <v>15.06807359307358</v>
      </c>
      <c r="V153" s="94" t="str">
        <f>IF(FOcorrencias[[#This Row],[Data da Ocorrência]]="","",TEXT(FOcorrencias[[#This Row],[Data da Ocorrência]],"mm/aaaa"))</f>
        <v>12/2025</v>
      </c>
    </row>
    <row r="154" spans="2:22" ht="14.4" x14ac:dyDescent="0.25">
      <c r="B154" s="61">
        <v>151</v>
      </c>
      <c r="C154" s="51" t="s">
        <v>265</v>
      </c>
      <c r="D154" s="63" t="str">
        <f>IF(FOcorrencias[[#This Row],[Data da Ocorrência]]="","",TEXT(FOcorrencias[[#This Row],[Data da Ocorrência]],"dddd"))</f>
        <v>domingo</v>
      </c>
      <c r="E154" s="79">
        <v>19</v>
      </c>
      <c r="F154" s="80" t="str">
        <f>IF(FOcorrencias[[#This Row],[Matricula]]="","",VLOOKUP(FOcorrencias[[#This Row],[Matricula]],Cadastros!$P:$Q,2,0))</f>
        <v>Funcionario 19</v>
      </c>
      <c r="G154" s="49" t="s">
        <v>90</v>
      </c>
      <c r="H154" s="79" t="s">
        <v>397</v>
      </c>
      <c r="I154" s="81"/>
      <c r="J154" s="82" t="s">
        <v>371</v>
      </c>
      <c r="K154" s="85" t="s">
        <v>382</v>
      </c>
      <c r="L154" s="89"/>
      <c r="M154" s="101" t="str" cm="1">
        <f t="array" ref="M154">INDEX('Jornada Prevista'!$H:$H,MATCH(1,('Jornada Prevista'!$B:$B=FOcorrencias[[#This Row],[Matricula]])*('Jornada Prevista'!$P:$P=FOcorrencias[[#This Row],[Mês/Ano]]),0))</f>
        <v>Empresa Z</v>
      </c>
      <c r="N154" s="101" t="str" cm="1">
        <f t="array" ref="N154">INDEX('Jornada Prevista'!$I:$I,MATCH(1,('Jornada Prevista'!$B:$B=FOcorrencias[[#This Row],[Matricula]])*('Jornada Prevista'!$P:$P=FOcorrencias[[#This Row],[Mês/Ano]]),0))</f>
        <v>Administração</v>
      </c>
      <c r="O154" s="97" t="str" cm="1">
        <f t="array" ref="O154">INDEX('Jornada Prevista'!$J:$J,MATCH(1,('Jornada Prevista'!$B:$B=FOcorrencias[[#This Row],[Matricula]])*('Jornada Prevista'!$P:$P=FOcorrencias[[#This Row],[Mês/Ano]]),0))</f>
        <v>Auxiliar Administrativo</v>
      </c>
      <c r="P154" s="97" t="str" cm="1">
        <f t="array" ref="P154">INDEX('Jornada Prevista'!$K:$K,MATCH(1,('Jornada Prevista'!$B:$B=FOcorrencias[[#This Row],[Matricula]])*('Jornada Prevista'!$P:$P=FOcorrencias[[#This Row],[Mês/Ano]]),0))</f>
        <v>Turno Folguista</v>
      </c>
      <c r="Q154" s="97" t="str" cm="1">
        <f t="array" ref="Q154">INDEX('Jornada Prevista'!$L:$L,MATCH(1,('Jornada Prevista'!$B:$B=FOcorrencias[[#This Row],[Matricula]])*('Jornada Prevista'!$P:$P=FOcorrencias[[#This Row],[Mês/Ano]]),0))</f>
        <v>12x36</v>
      </c>
      <c r="R154" s="97" t="str" cm="1">
        <f t="array" ref="R154">INDEX('Jornada Prevista'!$M:$M,MATCH(1,('Jornada Prevista'!$B:$B=FOcorrencias[[#This Row],[Matricula]])*('Jornada Prevista'!$P:$P=FOcorrencias[[#This Row],[Mês/Ano]]),0))</f>
        <v>PJ</v>
      </c>
      <c r="S154" s="97">
        <f>SUMIFS('Jornada Prevista'!$G:$G,'Jornada Prevista'!$B:$B,FOcorrencias[[#This Row],[Matricula]],'Jornada Prevista'!$P:$P,FOcorrencias[[#This Row],[Mês/Ano]])</f>
        <v>184.80000000000015</v>
      </c>
      <c r="T154" s="105">
        <f>SUMIFS('Jornada Prevista'!$N:$N,'Jornada Prevista'!$B:$B,FOcorrencias[[#This Row],[Matricula]],'Jornada Prevista'!$P:$P,FOcorrencias[[#This Row],[Mês/Ano]])</f>
        <v>1982.23</v>
      </c>
      <c r="U154" s="101">
        <f>SUMIFS('Jornada Prevista'!$O:$O,'Jornada Prevista'!$B:$B,FOcorrencias[[#This Row],[Matricula]],'Jornada Prevista'!$P:$P,FOcorrencias[[#This Row],[Mês/Ano]])</f>
        <v>10.726352813852806</v>
      </c>
      <c r="V154" s="94" t="str">
        <f>IF(FOcorrencias[[#This Row],[Data da Ocorrência]]="","",TEXT(FOcorrencias[[#This Row],[Data da Ocorrência]],"mm/aaaa"))</f>
        <v>11/2025</v>
      </c>
    </row>
    <row r="155" spans="2:22" ht="14.4" x14ac:dyDescent="0.25">
      <c r="B155" s="61">
        <v>152</v>
      </c>
      <c r="C155" s="51" t="s">
        <v>266</v>
      </c>
      <c r="D155" s="63" t="str">
        <f>IF(FOcorrencias[[#This Row],[Data da Ocorrência]]="","",TEXT(FOcorrencias[[#This Row],[Data da Ocorrência]],"dddd"))</f>
        <v>sábado</v>
      </c>
      <c r="E155" s="79">
        <v>19</v>
      </c>
      <c r="F155" s="80" t="str">
        <f>IF(FOcorrencias[[#This Row],[Matricula]]="","",VLOOKUP(FOcorrencias[[#This Row],[Matricula]],Cadastros!$P:$Q,2,0))</f>
        <v>Funcionario 19</v>
      </c>
      <c r="G155" s="49" t="s">
        <v>90</v>
      </c>
      <c r="H155" s="79" t="s">
        <v>376</v>
      </c>
      <c r="I155" s="81"/>
      <c r="J155" s="82" t="s">
        <v>95</v>
      </c>
      <c r="K155" s="85" t="s">
        <v>394</v>
      </c>
      <c r="L155" s="89"/>
      <c r="M155" s="101" t="str" cm="1">
        <f t="array" ref="M155">INDEX('Jornada Prevista'!$H:$H,MATCH(1,('Jornada Prevista'!$B:$B=FOcorrencias[[#This Row],[Matricula]])*('Jornada Prevista'!$P:$P=FOcorrencias[[#This Row],[Mês/Ano]]),0))</f>
        <v>Empresa Y</v>
      </c>
      <c r="N155" s="101" t="str" cm="1">
        <f t="array" ref="N155">INDEX('Jornada Prevista'!$I:$I,MATCH(1,('Jornada Prevista'!$B:$B=FOcorrencias[[#This Row],[Matricula]])*('Jornada Prevista'!$P:$P=FOcorrencias[[#This Row],[Mês/Ano]]),0))</f>
        <v>Marketing</v>
      </c>
      <c r="O155" s="97" t="str" cm="1">
        <f t="array" ref="O155">INDEX('Jornada Prevista'!$J:$J,MATCH(1,('Jornada Prevista'!$B:$B=FOcorrencias[[#This Row],[Matricula]])*('Jornada Prevista'!$P:$P=FOcorrencias[[#This Row],[Mês/Ano]]),0))</f>
        <v>Programador</v>
      </c>
      <c r="P155" s="97" t="str" cm="1">
        <f t="array" ref="P155">INDEX('Jornada Prevista'!$K:$K,MATCH(1,('Jornada Prevista'!$B:$B=FOcorrencias[[#This Row],[Matricula]])*('Jornada Prevista'!$P:$P=FOcorrencias[[#This Row],[Mês/Ano]]),0))</f>
        <v>Turno Folguista</v>
      </c>
      <c r="Q155" s="97" t="str" cm="1">
        <f t="array" ref="Q155">INDEX('Jornada Prevista'!$L:$L,MATCH(1,('Jornada Prevista'!$B:$B=FOcorrencias[[#This Row],[Matricula]])*('Jornada Prevista'!$P:$P=FOcorrencias[[#This Row],[Mês/Ano]]),0))</f>
        <v>12x36</v>
      </c>
      <c r="R155" s="97" t="str" cm="1">
        <f t="array" ref="R155">INDEX('Jornada Prevista'!$M:$M,MATCH(1,('Jornada Prevista'!$B:$B=FOcorrencias[[#This Row],[Matricula]])*('Jornada Prevista'!$P:$P=FOcorrencias[[#This Row],[Mês/Ano]]),0))</f>
        <v>Estágio</v>
      </c>
      <c r="S155" s="97">
        <f>SUMIFS('Jornada Prevista'!$G:$G,'Jornada Prevista'!$B:$B,FOcorrencias[[#This Row],[Matricula]],'Jornada Prevista'!$P:$P,FOcorrencias[[#This Row],[Mês/Ano]])</f>
        <v>184.80000000000015</v>
      </c>
      <c r="T155" s="105">
        <f>SUMIFS('Jornada Prevista'!$N:$N,'Jornada Prevista'!$B:$B,FOcorrencias[[#This Row],[Matricula]],'Jornada Prevista'!$P:$P,FOcorrencias[[#This Row],[Mês/Ano]])</f>
        <v>11412.51</v>
      </c>
      <c r="U155" s="101">
        <f>SUMIFS('Jornada Prevista'!$O:$O,'Jornada Prevista'!$B:$B,FOcorrencias[[#This Row],[Matricula]],'Jornada Prevista'!$P:$P,FOcorrencias[[#This Row],[Mês/Ano]])</f>
        <v>61.75600649350644</v>
      </c>
      <c r="V155" s="94" t="str">
        <f>IF(FOcorrencias[[#This Row],[Data da Ocorrência]]="","",TEXT(FOcorrencias[[#This Row],[Data da Ocorrência]],"mm/aaaa"))</f>
        <v>08/2025</v>
      </c>
    </row>
    <row r="156" spans="2:22" ht="14.4" x14ac:dyDescent="0.25">
      <c r="B156" s="61">
        <v>153</v>
      </c>
      <c r="C156" s="51" t="s">
        <v>267</v>
      </c>
      <c r="D156" s="63" t="str">
        <f>IF(FOcorrencias[[#This Row],[Data da Ocorrência]]="","",TEXT(FOcorrencias[[#This Row],[Data da Ocorrência]],"dddd"))</f>
        <v>terça-feira</v>
      </c>
      <c r="E156" s="79">
        <v>19</v>
      </c>
      <c r="F156" s="80" t="str">
        <f>IF(FOcorrencias[[#This Row],[Matricula]]="","",VLOOKUP(FOcorrencias[[#This Row],[Matricula]],Cadastros!$P:$Q,2,0))</f>
        <v>Funcionario 19</v>
      </c>
      <c r="G156" s="49" t="s">
        <v>90</v>
      </c>
      <c r="H156" s="79" t="s">
        <v>391</v>
      </c>
      <c r="I156" s="81"/>
      <c r="J156" s="82" t="s">
        <v>95</v>
      </c>
      <c r="K156" s="85" t="s">
        <v>368</v>
      </c>
      <c r="L156" s="89"/>
      <c r="M156" s="101" t="str" cm="1">
        <f t="array" ref="M156">INDEX('Jornada Prevista'!$H:$H,MATCH(1,('Jornada Prevista'!$B:$B=FOcorrencias[[#This Row],[Matricula]])*('Jornada Prevista'!$P:$P=FOcorrencias[[#This Row],[Mês/Ano]]),0))</f>
        <v>Empresa X</v>
      </c>
      <c r="N156" s="101" t="str" cm="1">
        <f t="array" ref="N156">INDEX('Jornada Prevista'!$I:$I,MATCH(1,('Jornada Prevista'!$B:$B=FOcorrencias[[#This Row],[Matricula]])*('Jornada Prevista'!$P:$P=FOcorrencias[[#This Row],[Mês/Ano]]),0))</f>
        <v>Vendas</v>
      </c>
      <c r="O156" s="97" t="str" cm="1">
        <f t="array" ref="O156">INDEX('Jornada Prevista'!$J:$J,MATCH(1,('Jornada Prevista'!$B:$B=FOcorrencias[[#This Row],[Matricula]])*('Jornada Prevista'!$P:$P=FOcorrencias[[#This Row],[Mês/Ano]]),0))</f>
        <v>Atendente</v>
      </c>
      <c r="P156" s="97" t="str" cm="1">
        <f t="array" ref="P156">INDEX('Jornada Prevista'!$K:$K,MATCH(1,('Jornada Prevista'!$B:$B=FOcorrencias[[#This Row],[Matricula]])*('Jornada Prevista'!$P:$P=FOcorrencias[[#This Row],[Mês/Ano]]),0))</f>
        <v>Turno Folguista</v>
      </c>
      <c r="Q156" s="97" t="str" cm="1">
        <f t="array" ref="Q156">INDEX('Jornada Prevista'!$L:$L,MATCH(1,('Jornada Prevista'!$B:$B=FOcorrencias[[#This Row],[Matricula]])*('Jornada Prevista'!$P:$P=FOcorrencias[[#This Row],[Mês/Ano]]),0))</f>
        <v>12x36</v>
      </c>
      <c r="R156" s="97" t="str" cm="1">
        <f t="array" ref="R156">INDEX('Jornada Prevista'!$M:$M,MATCH(1,('Jornada Prevista'!$B:$B=FOcorrencias[[#This Row],[Matricula]])*('Jornada Prevista'!$P:$P=FOcorrencias[[#This Row],[Mês/Ano]]),0))</f>
        <v>PJ</v>
      </c>
      <c r="S156" s="97">
        <f>SUMIFS('Jornada Prevista'!$G:$G,'Jornada Prevista'!$B:$B,FOcorrencias[[#This Row],[Matricula]],'Jornada Prevista'!$P:$P,FOcorrencias[[#This Row],[Mês/Ano]])</f>
        <v>184.80000000000015</v>
      </c>
      <c r="T156" s="105">
        <f>SUMIFS('Jornada Prevista'!$N:$N,'Jornada Prevista'!$B:$B,FOcorrencias[[#This Row],[Matricula]],'Jornada Prevista'!$P:$P,FOcorrencias[[#This Row],[Mês/Ano]])</f>
        <v>8384.5</v>
      </c>
      <c r="U156" s="101">
        <f>SUMIFS('Jornada Prevista'!$O:$O,'Jornada Prevista'!$B:$B,FOcorrencias[[#This Row],[Matricula]],'Jornada Prevista'!$P:$P,FOcorrencias[[#This Row],[Mês/Ano]])</f>
        <v>45.370670995670956</v>
      </c>
      <c r="V156" s="94" t="str">
        <f>IF(FOcorrencias[[#This Row],[Data da Ocorrência]]="","",TEXT(FOcorrencias[[#This Row],[Data da Ocorrência]],"mm/aaaa"))</f>
        <v>10/2025</v>
      </c>
    </row>
    <row r="157" spans="2:22" ht="14.4" x14ac:dyDescent="0.25">
      <c r="B157" s="61">
        <v>154</v>
      </c>
      <c r="C157" s="51" t="s">
        <v>268</v>
      </c>
      <c r="D157" s="63" t="str">
        <f>IF(FOcorrencias[[#This Row],[Data da Ocorrência]]="","",TEXT(FOcorrencias[[#This Row],[Data da Ocorrência]],"dddd"))</f>
        <v>quinta-feira</v>
      </c>
      <c r="E157" s="79">
        <v>19</v>
      </c>
      <c r="F157" s="80" t="str">
        <f>IF(FOcorrencias[[#This Row],[Matricula]]="","",VLOOKUP(FOcorrencias[[#This Row],[Matricula]],Cadastros!$P:$Q,2,0))</f>
        <v>Funcionario 19</v>
      </c>
      <c r="G157" s="49" t="s">
        <v>90</v>
      </c>
      <c r="H157" s="79" t="s">
        <v>381</v>
      </c>
      <c r="I157" s="81" t="s">
        <v>389</v>
      </c>
      <c r="J157" s="82" t="s">
        <v>95</v>
      </c>
      <c r="K157" s="85" t="s">
        <v>370</v>
      </c>
      <c r="L157" s="89"/>
      <c r="M157" s="101" t="str" cm="1">
        <f t="array" ref="M157">INDEX('Jornada Prevista'!$H:$H,MATCH(1,('Jornada Prevista'!$B:$B=FOcorrencias[[#This Row],[Matricula]])*('Jornada Prevista'!$P:$P=FOcorrencias[[#This Row],[Mês/Ano]]),0))</f>
        <v>Empresa X</v>
      </c>
      <c r="N157" s="101" t="str" cm="1">
        <f t="array" ref="N157">INDEX('Jornada Prevista'!$I:$I,MATCH(1,('Jornada Prevista'!$B:$B=FOcorrencias[[#This Row],[Matricula]])*('Jornada Prevista'!$P:$P=FOcorrencias[[#This Row],[Mês/Ano]]),0))</f>
        <v>Produção</v>
      </c>
      <c r="O157" s="97" t="str" cm="1">
        <f t="array" ref="O157">INDEX('Jornada Prevista'!$J:$J,MATCH(1,('Jornada Prevista'!$B:$B=FOcorrencias[[#This Row],[Matricula]])*('Jornada Prevista'!$P:$P=FOcorrencias[[#This Row],[Mês/Ano]]),0))</f>
        <v>Estagiário</v>
      </c>
      <c r="P157" s="97" t="str" cm="1">
        <f t="array" ref="P157">INDEX('Jornada Prevista'!$K:$K,MATCH(1,('Jornada Prevista'!$B:$B=FOcorrencias[[#This Row],[Matricula]])*('Jornada Prevista'!$P:$P=FOcorrencias[[#This Row],[Mês/Ano]]),0))</f>
        <v>Turno D</v>
      </c>
      <c r="Q157" s="97" t="str" cm="1">
        <f t="array" ref="Q157">INDEX('Jornada Prevista'!$L:$L,MATCH(1,('Jornada Prevista'!$B:$B=FOcorrencias[[#This Row],[Matricula]])*('Jornada Prevista'!$P:$P=FOcorrencias[[#This Row],[Mês/Ano]]),0))</f>
        <v>12x36</v>
      </c>
      <c r="R157" s="97" t="str" cm="1">
        <f t="array" ref="R157">INDEX('Jornada Prevista'!$M:$M,MATCH(1,('Jornada Prevista'!$B:$B=FOcorrencias[[#This Row],[Matricula]])*('Jornada Prevista'!$P:$P=FOcorrencias[[#This Row],[Mês/Ano]]),0))</f>
        <v>CLT</v>
      </c>
      <c r="S157" s="97">
        <f>SUMIFS('Jornada Prevista'!$G:$G,'Jornada Prevista'!$B:$B,FOcorrencias[[#This Row],[Matricula]],'Jornada Prevista'!$P:$P,FOcorrencias[[#This Row],[Mês/Ano]])</f>
        <v>184.80000000000015</v>
      </c>
      <c r="T157" s="105">
        <f>SUMIFS('Jornada Prevista'!$N:$N,'Jornada Prevista'!$B:$B,FOcorrencias[[#This Row],[Matricula]],'Jornada Prevista'!$P:$P,FOcorrencias[[#This Row],[Mês/Ano]])</f>
        <v>8256.2800000000007</v>
      </c>
      <c r="U157" s="101">
        <f>SUMIFS('Jornada Prevista'!$O:$O,'Jornada Prevista'!$B:$B,FOcorrencias[[#This Row],[Matricula]],'Jornada Prevista'!$P:$P,FOcorrencias[[#This Row],[Mês/Ano]])</f>
        <v>44.676839826839796</v>
      </c>
      <c r="V157" s="94" t="str">
        <f>IF(FOcorrencias[[#This Row],[Data da Ocorrência]]="","",TEXT(FOcorrencias[[#This Row],[Data da Ocorrência]],"mm/aaaa"))</f>
        <v>05/2025</v>
      </c>
    </row>
    <row r="158" spans="2:22" ht="14.4" x14ac:dyDescent="0.25">
      <c r="B158" s="61">
        <v>155</v>
      </c>
      <c r="C158" s="51" t="s">
        <v>169</v>
      </c>
      <c r="D158" s="63" t="str">
        <f>IF(FOcorrencias[[#This Row],[Data da Ocorrência]]="","",TEXT(FOcorrencias[[#This Row],[Data da Ocorrência]],"dddd"))</f>
        <v>sexta-feira</v>
      </c>
      <c r="E158" s="79">
        <v>20</v>
      </c>
      <c r="F158" s="80" t="str">
        <f>IF(FOcorrencias[[#This Row],[Matricula]]="","",VLOOKUP(FOcorrencias[[#This Row],[Matricula]],Cadastros!$P:$Q,2,0))</f>
        <v>Funcionario 20</v>
      </c>
      <c r="G158" s="49" t="s">
        <v>89</v>
      </c>
      <c r="H158" s="79" t="s">
        <v>384</v>
      </c>
      <c r="I158" s="81"/>
      <c r="J158" s="82" t="s">
        <v>371</v>
      </c>
      <c r="K158" s="85" t="s">
        <v>372</v>
      </c>
      <c r="L158" s="89" t="s">
        <v>383</v>
      </c>
      <c r="M158" s="101" t="str" cm="1">
        <f t="array" ref="M158">INDEX('Jornada Prevista'!$H:$H,MATCH(1,('Jornada Prevista'!$B:$B=FOcorrencias[[#This Row],[Matricula]])*('Jornada Prevista'!$P:$P=FOcorrencias[[#This Row],[Mês/Ano]]),0))</f>
        <v>Empresa Z</v>
      </c>
      <c r="N158" s="101" t="str" cm="1">
        <f t="array" ref="N158">INDEX('Jornada Prevista'!$I:$I,MATCH(1,('Jornada Prevista'!$B:$B=FOcorrencias[[#This Row],[Matricula]])*('Jornada Prevista'!$P:$P=FOcorrencias[[#This Row],[Mês/Ano]]),0))</f>
        <v>Atendimento</v>
      </c>
      <c r="O158" s="97" t="str" cm="1">
        <f t="array" ref="O158">INDEX('Jornada Prevista'!$J:$J,MATCH(1,('Jornada Prevista'!$B:$B=FOcorrencias[[#This Row],[Matricula]])*('Jornada Prevista'!$P:$P=FOcorrencias[[#This Row],[Mês/Ano]]),0))</f>
        <v>Engenheiro</v>
      </c>
      <c r="P158" s="97" t="str" cm="1">
        <f t="array" ref="P158">INDEX('Jornada Prevista'!$K:$K,MATCH(1,('Jornada Prevista'!$B:$B=FOcorrencias[[#This Row],[Matricula]])*('Jornada Prevista'!$P:$P=FOcorrencias[[#This Row],[Mês/Ano]]),0))</f>
        <v>Turno B</v>
      </c>
      <c r="Q158" s="97" t="str" cm="1">
        <f t="array" ref="Q158">INDEX('Jornada Prevista'!$L:$L,MATCH(1,('Jornada Prevista'!$B:$B=FOcorrencias[[#This Row],[Matricula]])*('Jornada Prevista'!$P:$P=FOcorrencias[[#This Row],[Mês/Ano]]),0))</f>
        <v>6x1</v>
      </c>
      <c r="R158" s="97" t="str" cm="1">
        <f t="array" ref="R158">INDEX('Jornada Prevista'!$M:$M,MATCH(1,('Jornada Prevista'!$B:$B=FOcorrencias[[#This Row],[Matricula]])*('Jornada Prevista'!$P:$P=FOcorrencias[[#This Row],[Mês/Ano]]),0))</f>
        <v>Estágio</v>
      </c>
      <c r="S158" s="97">
        <f>SUMIFS('Jornada Prevista'!$G:$G,'Jornada Prevista'!$B:$B,FOcorrencias[[#This Row],[Matricula]],'Jornada Prevista'!$P:$P,FOcorrencias[[#This Row],[Mês/Ano]])</f>
        <v>184.80000000000015</v>
      </c>
      <c r="T158" s="105">
        <f>SUMIFS('Jornada Prevista'!$N:$N,'Jornada Prevista'!$B:$B,FOcorrencias[[#This Row],[Matricula]],'Jornada Prevista'!$P:$P,FOcorrencias[[#This Row],[Mês/Ano]])</f>
        <v>9043.52</v>
      </c>
      <c r="U158" s="101">
        <f>SUMIFS('Jornada Prevista'!$O:$O,'Jornada Prevista'!$B:$B,FOcorrencias[[#This Row],[Matricula]],'Jornada Prevista'!$P:$P,FOcorrencias[[#This Row],[Mês/Ano]])</f>
        <v>48.9367965367965</v>
      </c>
      <c r="V158" s="94" t="str">
        <f>IF(FOcorrencias[[#This Row],[Data da Ocorrência]]="","",TEXT(FOcorrencias[[#This Row],[Data da Ocorrência]],"mm/aaaa"))</f>
        <v>12/2025</v>
      </c>
    </row>
    <row r="159" spans="2:22" ht="14.4" x14ac:dyDescent="0.25">
      <c r="B159" s="61">
        <v>156</v>
      </c>
      <c r="C159" s="51" t="s">
        <v>197</v>
      </c>
      <c r="D159" s="63" t="str">
        <f>IF(FOcorrencias[[#This Row],[Data da Ocorrência]]="","",TEXT(FOcorrencias[[#This Row],[Data da Ocorrência]],"dddd"))</f>
        <v>domingo</v>
      </c>
      <c r="E159" s="79">
        <v>20</v>
      </c>
      <c r="F159" s="80" t="str">
        <f>IF(FOcorrencias[[#This Row],[Matricula]]="","",VLOOKUP(FOcorrencias[[#This Row],[Matricula]],Cadastros!$P:$Q,2,0))</f>
        <v>Funcionario 20</v>
      </c>
      <c r="G159" s="49" t="s">
        <v>87</v>
      </c>
      <c r="H159" s="79" t="s">
        <v>391</v>
      </c>
      <c r="I159" s="81"/>
      <c r="J159" s="82" t="s">
        <v>95</v>
      </c>
      <c r="K159" s="85" t="s">
        <v>379</v>
      </c>
      <c r="L159" s="89" t="s">
        <v>392</v>
      </c>
      <c r="M159" s="101" t="str" cm="1">
        <f t="array" ref="M159">INDEX('Jornada Prevista'!$H:$H,MATCH(1,('Jornada Prevista'!$B:$B=FOcorrencias[[#This Row],[Matricula]])*('Jornada Prevista'!$P:$P=FOcorrencias[[#This Row],[Mês/Ano]]),0))</f>
        <v>Empresa Z</v>
      </c>
      <c r="N159" s="101" t="str" cm="1">
        <f t="array" ref="N159">INDEX('Jornada Prevista'!$I:$I,MATCH(1,('Jornada Prevista'!$B:$B=FOcorrencias[[#This Row],[Matricula]])*('Jornada Prevista'!$P:$P=FOcorrencias[[#This Row],[Mês/Ano]]),0))</f>
        <v>Qualidade</v>
      </c>
      <c r="O159" s="97" t="str" cm="1">
        <f t="array" ref="O159">INDEX('Jornada Prevista'!$J:$J,MATCH(1,('Jornada Prevista'!$B:$B=FOcorrencias[[#This Row],[Matricula]])*('Jornada Prevista'!$P:$P=FOcorrencias[[#This Row],[Mês/Ano]]),0))</f>
        <v>Supervisor</v>
      </c>
      <c r="P159" s="97" t="str" cm="1">
        <f t="array" ref="P159">INDEX('Jornada Prevista'!$K:$K,MATCH(1,('Jornada Prevista'!$B:$B=FOcorrencias[[#This Row],[Matricula]])*('Jornada Prevista'!$P:$P=FOcorrencias[[#This Row],[Mês/Ano]]),0))</f>
        <v>Turno B</v>
      </c>
      <c r="Q159" s="97" t="str" cm="1">
        <f t="array" ref="Q159">INDEX('Jornada Prevista'!$L:$L,MATCH(1,('Jornada Prevista'!$B:$B=FOcorrencias[[#This Row],[Matricula]])*('Jornada Prevista'!$P:$P=FOcorrencias[[#This Row],[Mês/Ano]]),0))</f>
        <v>6x1</v>
      </c>
      <c r="R159" s="97" t="str" cm="1">
        <f t="array" ref="R159">INDEX('Jornada Prevista'!$M:$M,MATCH(1,('Jornada Prevista'!$B:$B=FOcorrencias[[#This Row],[Matricula]])*('Jornada Prevista'!$P:$P=FOcorrencias[[#This Row],[Mês/Ano]]),0))</f>
        <v>PJ</v>
      </c>
      <c r="S159" s="97">
        <f>SUMIFS('Jornada Prevista'!$G:$G,'Jornada Prevista'!$B:$B,FOcorrencias[[#This Row],[Matricula]],'Jornada Prevista'!$P:$P,FOcorrencias[[#This Row],[Mês/Ano]])</f>
        <v>184.80000000000015</v>
      </c>
      <c r="T159" s="105">
        <f>SUMIFS('Jornada Prevista'!$N:$N,'Jornada Prevista'!$B:$B,FOcorrencias[[#This Row],[Matricula]],'Jornada Prevista'!$P:$P,FOcorrencias[[#This Row],[Mês/Ano]])</f>
        <v>2930.93</v>
      </c>
      <c r="U159" s="101">
        <f>SUMIFS('Jornada Prevista'!$O:$O,'Jornada Prevista'!$B:$B,FOcorrencias[[#This Row],[Matricula]],'Jornada Prevista'!$P:$P,FOcorrencias[[#This Row],[Mês/Ano]])</f>
        <v>15.860010822510809</v>
      </c>
      <c r="V159" s="94" t="str">
        <f>IF(FOcorrencias[[#This Row],[Data da Ocorrência]]="","",TEXT(FOcorrencias[[#This Row],[Data da Ocorrência]],"mm/aaaa"))</f>
        <v>04/2025</v>
      </c>
    </row>
    <row r="160" spans="2:22" ht="14.4" x14ac:dyDescent="0.25">
      <c r="B160" s="61">
        <v>157</v>
      </c>
      <c r="C160" s="51" t="s">
        <v>260</v>
      </c>
      <c r="D160" s="63" t="str">
        <f>IF(FOcorrencias[[#This Row],[Data da Ocorrência]]="","",TEXT(FOcorrencias[[#This Row],[Data da Ocorrência]],"dddd"))</f>
        <v>quinta-feira</v>
      </c>
      <c r="E160" s="79">
        <v>20</v>
      </c>
      <c r="F160" s="80" t="str">
        <f>IF(FOcorrencias[[#This Row],[Matricula]]="","",VLOOKUP(FOcorrencias[[#This Row],[Matricula]],Cadastros!$P:$Q,2,0))</f>
        <v>Funcionario 20</v>
      </c>
      <c r="G160" s="49" t="s">
        <v>89</v>
      </c>
      <c r="H160" s="79" t="s">
        <v>376</v>
      </c>
      <c r="I160" s="81"/>
      <c r="J160" s="82" t="s">
        <v>371</v>
      </c>
      <c r="K160" s="85" t="s">
        <v>370</v>
      </c>
      <c r="L160" s="89" t="s">
        <v>388</v>
      </c>
      <c r="M160" s="101" t="str" cm="1">
        <f t="array" ref="M160">INDEX('Jornada Prevista'!$H:$H,MATCH(1,('Jornada Prevista'!$B:$B=FOcorrencias[[#This Row],[Matricula]])*('Jornada Prevista'!$P:$P=FOcorrencias[[#This Row],[Mês/Ano]]),0))</f>
        <v>Empresa Y</v>
      </c>
      <c r="N160" s="101" t="str" cm="1">
        <f t="array" ref="N160">INDEX('Jornada Prevista'!$I:$I,MATCH(1,('Jornada Prevista'!$B:$B=FOcorrencias[[#This Row],[Matricula]])*('Jornada Prevista'!$P:$P=FOcorrencias[[#This Row],[Mês/Ano]]),0))</f>
        <v>Financeiro</v>
      </c>
      <c r="O160" s="97" t="str" cm="1">
        <f t="array" ref="O160">INDEX('Jornada Prevista'!$J:$J,MATCH(1,('Jornada Prevista'!$B:$B=FOcorrencias[[#This Row],[Matricula]])*('Jornada Prevista'!$P:$P=FOcorrencias[[#This Row],[Mês/Ano]]),0))</f>
        <v>Assistente</v>
      </c>
      <c r="P160" s="97" t="str" cm="1">
        <f t="array" ref="P160">INDEX('Jornada Prevista'!$K:$K,MATCH(1,('Jornada Prevista'!$B:$B=FOcorrencias[[#This Row],[Matricula]])*('Jornada Prevista'!$P:$P=FOcorrencias[[#This Row],[Mês/Ano]]),0))</f>
        <v>Turno Folguista</v>
      </c>
      <c r="Q160" s="97" t="str" cm="1">
        <f t="array" ref="Q160">INDEX('Jornada Prevista'!$L:$L,MATCH(1,('Jornada Prevista'!$B:$B=FOcorrencias[[#This Row],[Matricula]])*('Jornada Prevista'!$P:$P=FOcorrencias[[#This Row],[Mês/Ano]]),0))</f>
        <v>6x1</v>
      </c>
      <c r="R160" s="97" t="str" cm="1">
        <f t="array" ref="R160">INDEX('Jornada Prevista'!$M:$M,MATCH(1,('Jornada Prevista'!$B:$B=FOcorrencias[[#This Row],[Matricula]])*('Jornada Prevista'!$P:$P=FOcorrencias[[#This Row],[Mês/Ano]]),0))</f>
        <v>PJ</v>
      </c>
      <c r="S160" s="97">
        <f>SUMIFS('Jornada Prevista'!$G:$G,'Jornada Prevista'!$B:$B,FOcorrencias[[#This Row],[Matricula]],'Jornada Prevista'!$P:$P,FOcorrencias[[#This Row],[Mês/Ano]])</f>
        <v>184.80000000000015</v>
      </c>
      <c r="T160" s="105">
        <f>SUMIFS('Jornada Prevista'!$N:$N,'Jornada Prevista'!$B:$B,FOcorrencias[[#This Row],[Matricula]],'Jornada Prevista'!$P:$P,FOcorrencias[[#This Row],[Mês/Ano]])</f>
        <v>8428.9500000000007</v>
      </c>
      <c r="U160" s="101">
        <f>SUMIFS('Jornada Prevista'!$O:$O,'Jornada Prevista'!$B:$B,FOcorrencias[[#This Row],[Matricula]],'Jornada Prevista'!$P:$P,FOcorrencias[[#This Row],[Mês/Ano]])</f>
        <v>45.611201298701268</v>
      </c>
      <c r="V160" s="94" t="str">
        <f>IF(FOcorrencias[[#This Row],[Data da Ocorrência]]="","",TEXT(FOcorrencias[[#This Row],[Data da Ocorrência]],"mm/aaaa"))</f>
        <v>08/2025</v>
      </c>
    </row>
    <row r="161" spans="2:22" ht="14.4" x14ac:dyDescent="0.25">
      <c r="B161" s="61">
        <v>158</v>
      </c>
      <c r="C161" s="51" t="s">
        <v>269</v>
      </c>
      <c r="D161" s="63" t="str">
        <f>IF(FOcorrencias[[#This Row],[Data da Ocorrência]]="","",TEXT(FOcorrencias[[#This Row],[Data da Ocorrência]],"dddd"))</f>
        <v>quarta-feira</v>
      </c>
      <c r="E161" s="79">
        <v>20</v>
      </c>
      <c r="F161" s="80" t="str">
        <f>IF(FOcorrencias[[#This Row],[Matricula]]="","",VLOOKUP(FOcorrencias[[#This Row],[Matricula]],Cadastros!$P:$Q,2,0))</f>
        <v>Funcionario 20</v>
      </c>
      <c r="G161" s="49" t="s">
        <v>90</v>
      </c>
      <c r="H161" s="79" t="s">
        <v>378</v>
      </c>
      <c r="I161" s="81"/>
      <c r="J161" s="82" t="s">
        <v>371</v>
      </c>
      <c r="K161" s="85" t="s">
        <v>379</v>
      </c>
      <c r="L161" s="89" t="s">
        <v>388</v>
      </c>
      <c r="M161" s="101" t="str" cm="1">
        <f t="array" ref="M161">INDEX('Jornada Prevista'!$H:$H,MATCH(1,('Jornada Prevista'!$B:$B=FOcorrencias[[#This Row],[Matricula]])*('Jornada Prevista'!$P:$P=FOcorrencias[[#This Row],[Mês/Ano]]),0))</f>
        <v>Empresa Z</v>
      </c>
      <c r="N161" s="101" t="str" cm="1">
        <f t="array" ref="N161">INDEX('Jornada Prevista'!$I:$I,MATCH(1,('Jornada Prevista'!$B:$B=FOcorrencias[[#This Row],[Matricula]])*('Jornada Prevista'!$P:$P=FOcorrencias[[#This Row],[Mês/Ano]]),0))</f>
        <v>Vendas</v>
      </c>
      <c r="O161" s="97" t="str" cm="1">
        <f t="array" ref="O161">INDEX('Jornada Prevista'!$J:$J,MATCH(1,('Jornada Prevista'!$B:$B=FOcorrencias[[#This Row],[Matricula]])*('Jornada Prevista'!$P:$P=FOcorrencias[[#This Row],[Mês/Ano]]),0))</f>
        <v>Operador</v>
      </c>
      <c r="P161" s="97" t="str" cm="1">
        <f t="array" ref="P161">INDEX('Jornada Prevista'!$K:$K,MATCH(1,('Jornada Prevista'!$B:$B=FOcorrencias[[#This Row],[Matricula]])*('Jornada Prevista'!$P:$P=FOcorrencias[[#This Row],[Mês/Ano]]),0))</f>
        <v>Turno D</v>
      </c>
      <c r="Q161" s="97" t="str" cm="1">
        <f t="array" ref="Q161">INDEX('Jornada Prevista'!$L:$L,MATCH(1,('Jornada Prevista'!$B:$B=FOcorrencias[[#This Row],[Matricula]])*('Jornada Prevista'!$P:$P=FOcorrencias[[#This Row],[Mês/Ano]]),0))</f>
        <v>12x36</v>
      </c>
      <c r="R161" s="97" t="str" cm="1">
        <f t="array" ref="R161">INDEX('Jornada Prevista'!$M:$M,MATCH(1,('Jornada Prevista'!$B:$B=FOcorrencias[[#This Row],[Matricula]])*('Jornada Prevista'!$P:$P=FOcorrencias[[#This Row],[Mês/Ano]]),0))</f>
        <v>Estágio</v>
      </c>
      <c r="S161" s="97">
        <f>SUMIFS('Jornada Prevista'!$G:$G,'Jornada Prevista'!$B:$B,FOcorrencias[[#This Row],[Matricula]],'Jornada Prevista'!$P:$P,FOcorrencias[[#This Row],[Mês/Ano]])</f>
        <v>184.80000000000015</v>
      </c>
      <c r="T161" s="105">
        <f>SUMIFS('Jornada Prevista'!$N:$N,'Jornada Prevista'!$B:$B,FOcorrencias[[#This Row],[Matricula]],'Jornada Prevista'!$P:$P,FOcorrencias[[#This Row],[Mês/Ano]])</f>
        <v>3770.74</v>
      </c>
      <c r="U161" s="101">
        <f>SUMIFS('Jornada Prevista'!$O:$O,'Jornada Prevista'!$B:$B,FOcorrencias[[#This Row],[Matricula]],'Jornada Prevista'!$P:$P,FOcorrencias[[#This Row],[Mês/Ano]])</f>
        <v>20.40443722943721</v>
      </c>
      <c r="V161" s="94" t="str">
        <f>IF(FOcorrencias[[#This Row],[Data da Ocorrência]]="","",TEXT(FOcorrencias[[#This Row],[Data da Ocorrência]],"mm/aaaa"))</f>
        <v>09/2025</v>
      </c>
    </row>
    <row r="162" spans="2:22" ht="14.4" x14ac:dyDescent="0.25">
      <c r="B162" s="61">
        <v>159</v>
      </c>
      <c r="C162" s="51" t="s">
        <v>270</v>
      </c>
      <c r="D162" s="63" t="str">
        <f>IF(FOcorrencias[[#This Row],[Data da Ocorrência]]="","",TEXT(FOcorrencias[[#This Row],[Data da Ocorrência]],"dddd"))</f>
        <v>quarta-feira</v>
      </c>
      <c r="E162" s="79">
        <v>20</v>
      </c>
      <c r="F162" s="80" t="str">
        <f>IF(FOcorrencias[[#This Row],[Matricula]]="","",VLOOKUP(FOcorrencias[[#This Row],[Matricula]],Cadastros!$P:$Q,2,0))</f>
        <v>Funcionario 20</v>
      </c>
      <c r="G162" s="49" t="s">
        <v>88</v>
      </c>
      <c r="H162" s="79" t="s">
        <v>397</v>
      </c>
      <c r="I162" s="81" t="s">
        <v>389</v>
      </c>
      <c r="J162" s="82" t="s">
        <v>371</v>
      </c>
      <c r="K162" s="85" t="s">
        <v>394</v>
      </c>
      <c r="L162" s="89"/>
      <c r="M162" s="101" t="str" cm="1">
        <f t="array" ref="M162">INDEX('Jornada Prevista'!$H:$H,MATCH(1,('Jornada Prevista'!$B:$B=FOcorrencias[[#This Row],[Matricula]])*('Jornada Prevista'!$P:$P=FOcorrencias[[#This Row],[Mês/Ano]]),0))</f>
        <v>Empresa Y</v>
      </c>
      <c r="N162" s="101" t="str" cm="1">
        <f t="array" ref="N162">INDEX('Jornada Prevista'!$I:$I,MATCH(1,('Jornada Prevista'!$B:$B=FOcorrencias[[#This Row],[Matricula]])*('Jornada Prevista'!$P:$P=FOcorrencias[[#This Row],[Mês/Ano]]),0))</f>
        <v>Financeiro</v>
      </c>
      <c r="O162" s="97" t="str" cm="1">
        <f t="array" ref="O162">INDEX('Jornada Prevista'!$J:$J,MATCH(1,('Jornada Prevista'!$B:$B=FOcorrencias[[#This Row],[Matricula]])*('Jornada Prevista'!$P:$P=FOcorrencias[[#This Row],[Mês/Ano]]),0))</f>
        <v>Assistente</v>
      </c>
      <c r="P162" s="97" t="str" cm="1">
        <f t="array" ref="P162">INDEX('Jornada Prevista'!$K:$K,MATCH(1,('Jornada Prevista'!$B:$B=FOcorrencias[[#This Row],[Matricula]])*('Jornada Prevista'!$P:$P=FOcorrencias[[#This Row],[Mês/Ano]]),0))</f>
        <v>Turno Folguista</v>
      </c>
      <c r="Q162" s="97" t="str" cm="1">
        <f t="array" ref="Q162">INDEX('Jornada Prevista'!$L:$L,MATCH(1,('Jornada Prevista'!$B:$B=FOcorrencias[[#This Row],[Matricula]])*('Jornada Prevista'!$P:$P=FOcorrencias[[#This Row],[Mês/Ano]]),0))</f>
        <v>6x1</v>
      </c>
      <c r="R162" s="97" t="str" cm="1">
        <f t="array" ref="R162">INDEX('Jornada Prevista'!$M:$M,MATCH(1,('Jornada Prevista'!$B:$B=FOcorrencias[[#This Row],[Matricula]])*('Jornada Prevista'!$P:$P=FOcorrencias[[#This Row],[Mês/Ano]]),0))</f>
        <v>PJ</v>
      </c>
      <c r="S162" s="97">
        <f>SUMIFS('Jornada Prevista'!$G:$G,'Jornada Prevista'!$B:$B,FOcorrencias[[#This Row],[Matricula]],'Jornada Prevista'!$P:$P,FOcorrencias[[#This Row],[Mês/Ano]])</f>
        <v>184.80000000000015</v>
      </c>
      <c r="T162" s="105">
        <f>SUMIFS('Jornada Prevista'!$N:$N,'Jornada Prevista'!$B:$B,FOcorrencias[[#This Row],[Matricula]],'Jornada Prevista'!$P:$P,FOcorrencias[[#This Row],[Mês/Ano]])</f>
        <v>8428.9500000000007</v>
      </c>
      <c r="U162" s="101">
        <f>SUMIFS('Jornada Prevista'!$O:$O,'Jornada Prevista'!$B:$B,FOcorrencias[[#This Row],[Matricula]],'Jornada Prevista'!$P:$P,FOcorrencias[[#This Row],[Mês/Ano]])</f>
        <v>45.611201298701268</v>
      </c>
      <c r="V162" s="94" t="str">
        <f>IF(FOcorrencias[[#This Row],[Data da Ocorrência]]="","",TEXT(FOcorrencias[[#This Row],[Data da Ocorrência]],"mm/aaaa"))</f>
        <v>08/2025</v>
      </c>
    </row>
    <row r="163" spans="2:22" ht="14.4" x14ac:dyDescent="0.25">
      <c r="B163" s="61">
        <v>160</v>
      </c>
      <c r="C163" s="51" t="s">
        <v>271</v>
      </c>
      <c r="D163" s="63" t="str">
        <f>IF(FOcorrencias[[#This Row],[Data da Ocorrência]]="","",TEXT(FOcorrencias[[#This Row],[Data da Ocorrência]],"dddd"))</f>
        <v>sábado</v>
      </c>
      <c r="E163" s="79">
        <v>20</v>
      </c>
      <c r="F163" s="80" t="str">
        <f>IF(FOcorrencias[[#This Row],[Matricula]]="","",VLOOKUP(FOcorrencias[[#This Row],[Matricula]],Cadastros!$P:$Q,2,0))</f>
        <v>Funcionario 20</v>
      </c>
      <c r="G163" s="49" t="s">
        <v>90</v>
      </c>
      <c r="H163" s="79" t="s">
        <v>378</v>
      </c>
      <c r="I163" s="81"/>
      <c r="J163" s="82" t="s">
        <v>371</v>
      </c>
      <c r="K163" s="85" t="s">
        <v>370</v>
      </c>
      <c r="L163" s="89"/>
      <c r="M163" s="101" t="str" cm="1">
        <f t="array" ref="M163">INDEX('Jornada Prevista'!$H:$H,MATCH(1,('Jornada Prevista'!$B:$B=FOcorrencias[[#This Row],[Matricula]])*('Jornada Prevista'!$P:$P=FOcorrencias[[#This Row],[Mês/Ano]]),0))</f>
        <v>Empresa Y</v>
      </c>
      <c r="N163" s="101" t="str" cm="1">
        <f t="array" ref="N163">INDEX('Jornada Prevista'!$I:$I,MATCH(1,('Jornada Prevista'!$B:$B=FOcorrencias[[#This Row],[Matricula]])*('Jornada Prevista'!$P:$P=FOcorrencias[[#This Row],[Mês/Ano]]),0))</f>
        <v>Financeiro</v>
      </c>
      <c r="O163" s="97" t="str" cm="1">
        <f t="array" ref="O163">INDEX('Jornada Prevista'!$J:$J,MATCH(1,('Jornada Prevista'!$B:$B=FOcorrencias[[#This Row],[Matricula]])*('Jornada Prevista'!$P:$P=FOcorrencias[[#This Row],[Mês/Ano]]),0))</f>
        <v>Assistente</v>
      </c>
      <c r="P163" s="97" t="str" cm="1">
        <f t="array" ref="P163">INDEX('Jornada Prevista'!$K:$K,MATCH(1,('Jornada Prevista'!$B:$B=FOcorrencias[[#This Row],[Matricula]])*('Jornada Prevista'!$P:$P=FOcorrencias[[#This Row],[Mês/Ano]]),0))</f>
        <v>Turno Folguista</v>
      </c>
      <c r="Q163" s="97" t="str" cm="1">
        <f t="array" ref="Q163">INDEX('Jornada Prevista'!$L:$L,MATCH(1,('Jornada Prevista'!$B:$B=FOcorrencias[[#This Row],[Matricula]])*('Jornada Prevista'!$P:$P=FOcorrencias[[#This Row],[Mês/Ano]]),0))</f>
        <v>6x1</v>
      </c>
      <c r="R163" s="97" t="str" cm="1">
        <f t="array" ref="R163">INDEX('Jornada Prevista'!$M:$M,MATCH(1,('Jornada Prevista'!$B:$B=FOcorrencias[[#This Row],[Matricula]])*('Jornada Prevista'!$P:$P=FOcorrencias[[#This Row],[Mês/Ano]]),0))</f>
        <v>PJ</v>
      </c>
      <c r="S163" s="97">
        <f>SUMIFS('Jornada Prevista'!$G:$G,'Jornada Prevista'!$B:$B,FOcorrencias[[#This Row],[Matricula]],'Jornada Prevista'!$P:$P,FOcorrencias[[#This Row],[Mês/Ano]])</f>
        <v>184.80000000000015</v>
      </c>
      <c r="T163" s="105">
        <f>SUMIFS('Jornada Prevista'!$N:$N,'Jornada Prevista'!$B:$B,FOcorrencias[[#This Row],[Matricula]],'Jornada Prevista'!$P:$P,FOcorrencias[[#This Row],[Mês/Ano]])</f>
        <v>8428.9500000000007</v>
      </c>
      <c r="U163" s="101">
        <f>SUMIFS('Jornada Prevista'!$O:$O,'Jornada Prevista'!$B:$B,FOcorrencias[[#This Row],[Matricula]],'Jornada Prevista'!$P:$P,FOcorrencias[[#This Row],[Mês/Ano]])</f>
        <v>45.611201298701268</v>
      </c>
      <c r="V163" s="94" t="str">
        <f>IF(FOcorrencias[[#This Row],[Data da Ocorrência]]="","",TEXT(FOcorrencias[[#This Row],[Data da Ocorrência]],"mm/aaaa"))</f>
        <v>08/2025</v>
      </c>
    </row>
    <row r="164" spans="2:22" ht="14.4" x14ac:dyDescent="0.25">
      <c r="B164" s="61">
        <v>161</v>
      </c>
      <c r="C164" s="51" t="s">
        <v>272</v>
      </c>
      <c r="D164" s="63" t="str">
        <f>IF(FOcorrencias[[#This Row],[Data da Ocorrência]]="","",TEXT(FOcorrencias[[#This Row],[Data da Ocorrência]],"dddd"))</f>
        <v>quarta-feira</v>
      </c>
      <c r="E164" s="79">
        <v>20</v>
      </c>
      <c r="F164" s="80" t="str">
        <f>IF(FOcorrencias[[#This Row],[Matricula]]="","",VLOOKUP(FOcorrencias[[#This Row],[Matricula]],Cadastros!$P:$Q,2,0))</f>
        <v>Funcionario 20</v>
      </c>
      <c r="G164" s="49" t="s">
        <v>90</v>
      </c>
      <c r="H164" s="79" t="s">
        <v>376</v>
      </c>
      <c r="I164" s="81"/>
      <c r="J164" s="82" t="s">
        <v>95</v>
      </c>
      <c r="K164" s="85" t="s">
        <v>368</v>
      </c>
      <c r="L164" s="89"/>
      <c r="M164" s="101" t="str" cm="1">
        <f t="array" ref="M164">INDEX('Jornada Prevista'!$H:$H,MATCH(1,('Jornada Prevista'!$B:$B=FOcorrencias[[#This Row],[Matricula]])*('Jornada Prevista'!$P:$P=FOcorrencias[[#This Row],[Mês/Ano]]),0))</f>
        <v>Empresa Z</v>
      </c>
      <c r="N164" s="101" t="str" cm="1">
        <f t="array" ref="N164">INDEX('Jornada Prevista'!$I:$I,MATCH(1,('Jornada Prevista'!$B:$B=FOcorrencias[[#This Row],[Matricula]])*('Jornada Prevista'!$P:$P=FOcorrencias[[#This Row],[Mês/Ano]]),0))</f>
        <v>Atendimento</v>
      </c>
      <c r="O164" s="97" t="str" cm="1">
        <f t="array" ref="O164">INDEX('Jornada Prevista'!$J:$J,MATCH(1,('Jornada Prevista'!$B:$B=FOcorrencias[[#This Row],[Matricula]])*('Jornada Prevista'!$P:$P=FOcorrencias[[#This Row],[Mês/Ano]]),0))</f>
        <v>Engenheiro</v>
      </c>
      <c r="P164" s="97" t="str" cm="1">
        <f t="array" ref="P164">INDEX('Jornada Prevista'!$K:$K,MATCH(1,('Jornada Prevista'!$B:$B=FOcorrencias[[#This Row],[Matricula]])*('Jornada Prevista'!$P:$P=FOcorrencias[[#This Row],[Mês/Ano]]),0))</f>
        <v>Turno B</v>
      </c>
      <c r="Q164" s="97" t="str" cm="1">
        <f t="array" ref="Q164">INDEX('Jornada Prevista'!$L:$L,MATCH(1,('Jornada Prevista'!$B:$B=FOcorrencias[[#This Row],[Matricula]])*('Jornada Prevista'!$P:$P=FOcorrencias[[#This Row],[Mês/Ano]]),0))</f>
        <v>6x1</v>
      </c>
      <c r="R164" s="97" t="str" cm="1">
        <f t="array" ref="R164">INDEX('Jornada Prevista'!$M:$M,MATCH(1,('Jornada Prevista'!$B:$B=FOcorrencias[[#This Row],[Matricula]])*('Jornada Prevista'!$P:$P=FOcorrencias[[#This Row],[Mês/Ano]]),0))</f>
        <v>Estágio</v>
      </c>
      <c r="S164" s="97">
        <f>SUMIFS('Jornada Prevista'!$G:$G,'Jornada Prevista'!$B:$B,FOcorrencias[[#This Row],[Matricula]],'Jornada Prevista'!$P:$P,FOcorrencias[[#This Row],[Mês/Ano]])</f>
        <v>184.80000000000015</v>
      </c>
      <c r="T164" s="105">
        <f>SUMIFS('Jornada Prevista'!$N:$N,'Jornada Prevista'!$B:$B,FOcorrencias[[#This Row],[Matricula]],'Jornada Prevista'!$P:$P,FOcorrencias[[#This Row],[Mês/Ano]])</f>
        <v>9043.52</v>
      </c>
      <c r="U164" s="101">
        <f>SUMIFS('Jornada Prevista'!$O:$O,'Jornada Prevista'!$B:$B,FOcorrencias[[#This Row],[Matricula]],'Jornada Prevista'!$P:$P,FOcorrencias[[#This Row],[Mês/Ano]])</f>
        <v>48.9367965367965</v>
      </c>
      <c r="V164" s="94" t="str">
        <f>IF(FOcorrencias[[#This Row],[Data da Ocorrência]]="","",TEXT(FOcorrencias[[#This Row],[Data da Ocorrência]],"mm/aaaa"))</f>
        <v>12/2025</v>
      </c>
    </row>
    <row r="165" spans="2:22" ht="14.4" x14ac:dyDescent="0.25">
      <c r="B165" s="61">
        <v>162</v>
      </c>
      <c r="C165" s="51" t="s">
        <v>273</v>
      </c>
      <c r="D165" s="63" t="str">
        <f>IF(FOcorrencias[[#This Row],[Data da Ocorrência]]="","",TEXT(FOcorrencias[[#This Row],[Data da Ocorrência]],"dddd"))</f>
        <v>segunda-feira</v>
      </c>
      <c r="E165" s="79">
        <v>20</v>
      </c>
      <c r="F165" s="80" t="str">
        <f>IF(FOcorrencias[[#This Row],[Matricula]]="","",VLOOKUP(FOcorrencias[[#This Row],[Matricula]],Cadastros!$P:$Q,2,0))</f>
        <v>Funcionario 20</v>
      </c>
      <c r="G165" s="49" t="s">
        <v>88</v>
      </c>
      <c r="H165" s="79" t="s">
        <v>384</v>
      </c>
      <c r="I165" s="81"/>
      <c r="J165" s="82" t="s">
        <v>95</v>
      </c>
      <c r="K165" s="85" t="s">
        <v>377</v>
      </c>
      <c r="L165" s="89"/>
      <c r="M165" s="101" t="str" cm="1">
        <f t="array" ref="M165">INDEX('Jornada Prevista'!$H:$H,MATCH(1,('Jornada Prevista'!$B:$B=FOcorrencias[[#This Row],[Matricula]])*('Jornada Prevista'!$P:$P=FOcorrencias[[#This Row],[Mês/Ano]]),0))</f>
        <v>Empresa X</v>
      </c>
      <c r="N165" s="101" t="str" cm="1">
        <f t="array" ref="N165">INDEX('Jornada Prevista'!$I:$I,MATCH(1,('Jornada Prevista'!$B:$B=FOcorrencias[[#This Row],[Matricula]])*('Jornada Prevista'!$P:$P=FOcorrencias[[#This Row],[Mês/Ano]]),0))</f>
        <v>Qualidade</v>
      </c>
      <c r="O165" s="97" t="str" cm="1">
        <f t="array" ref="O165">INDEX('Jornada Prevista'!$J:$J,MATCH(1,('Jornada Prevista'!$B:$B=FOcorrencias[[#This Row],[Matricula]])*('Jornada Prevista'!$P:$P=FOcorrencias[[#This Row],[Mês/Ano]]),0))</f>
        <v>Analista Sênior</v>
      </c>
      <c r="P165" s="97" t="str" cm="1">
        <f t="array" ref="P165">INDEX('Jornada Prevista'!$K:$K,MATCH(1,('Jornada Prevista'!$B:$B=FOcorrencias[[#This Row],[Matricula]])*('Jornada Prevista'!$P:$P=FOcorrencias[[#This Row],[Mês/Ano]]),0))</f>
        <v>Turno Folguista</v>
      </c>
      <c r="Q165" s="97" t="str" cm="1">
        <f t="array" ref="Q165">INDEX('Jornada Prevista'!$L:$L,MATCH(1,('Jornada Prevista'!$B:$B=FOcorrencias[[#This Row],[Matricula]])*('Jornada Prevista'!$P:$P=FOcorrencias[[#This Row],[Mês/Ano]]),0))</f>
        <v>12x36</v>
      </c>
      <c r="R165" s="97" t="str" cm="1">
        <f t="array" ref="R165">INDEX('Jornada Prevista'!$M:$M,MATCH(1,('Jornada Prevista'!$B:$B=FOcorrencias[[#This Row],[Matricula]])*('Jornada Prevista'!$P:$P=FOcorrencias[[#This Row],[Mês/Ano]]),0))</f>
        <v>PJ</v>
      </c>
      <c r="S165" s="97">
        <f>SUMIFS('Jornada Prevista'!$G:$G,'Jornada Prevista'!$B:$B,FOcorrencias[[#This Row],[Matricula]],'Jornada Prevista'!$P:$P,FOcorrencias[[#This Row],[Mês/Ano]])</f>
        <v>184.80000000000015</v>
      </c>
      <c r="T165" s="105">
        <f>SUMIFS('Jornada Prevista'!$N:$N,'Jornada Prevista'!$B:$B,FOcorrencias[[#This Row],[Matricula]],'Jornada Prevista'!$P:$P,FOcorrencias[[#This Row],[Mês/Ano]])</f>
        <v>9845.48</v>
      </c>
      <c r="U165" s="101">
        <f>SUMIFS('Jornada Prevista'!$O:$O,'Jornada Prevista'!$B:$B,FOcorrencias[[#This Row],[Matricula]],'Jornada Prevista'!$P:$P,FOcorrencias[[#This Row],[Mês/Ano]])</f>
        <v>53.276406926406878</v>
      </c>
      <c r="V165" s="94" t="str">
        <f>IF(FOcorrencias[[#This Row],[Data da Ocorrência]]="","",TEXT(FOcorrencias[[#This Row],[Data da Ocorrência]],"mm/aaaa"))</f>
        <v>06/2025</v>
      </c>
    </row>
    <row r="166" spans="2:22" ht="14.4" x14ac:dyDescent="0.25">
      <c r="B166" s="61">
        <v>163</v>
      </c>
      <c r="C166" s="51" t="s">
        <v>236</v>
      </c>
      <c r="D166" s="63" t="str">
        <f>IF(FOcorrencias[[#This Row],[Data da Ocorrência]]="","",TEXT(FOcorrencias[[#This Row],[Data da Ocorrência]],"dddd"))</f>
        <v>quinta-feira</v>
      </c>
      <c r="E166" s="79">
        <v>20</v>
      </c>
      <c r="F166" s="80" t="str">
        <f>IF(FOcorrencias[[#This Row],[Matricula]]="","",VLOOKUP(FOcorrencias[[#This Row],[Matricula]],Cadastros!$P:$Q,2,0))</f>
        <v>Funcionario 20</v>
      </c>
      <c r="G166" s="49" t="s">
        <v>90</v>
      </c>
      <c r="H166" s="79" t="s">
        <v>376</v>
      </c>
      <c r="I166" s="81"/>
      <c r="J166" s="82" t="s">
        <v>371</v>
      </c>
      <c r="K166" s="85" t="s">
        <v>368</v>
      </c>
      <c r="L166" s="89"/>
      <c r="M166" s="101" t="str" cm="1">
        <f t="array" ref="M166">INDEX('Jornada Prevista'!$H:$H,MATCH(1,('Jornada Prevista'!$B:$B=FOcorrencias[[#This Row],[Matricula]])*('Jornada Prevista'!$P:$P=FOcorrencias[[#This Row],[Mês/Ano]]),0))</f>
        <v>Empresa Y</v>
      </c>
      <c r="N166" s="101" t="str" cm="1">
        <f t="array" ref="N166">INDEX('Jornada Prevista'!$I:$I,MATCH(1,('Jornada Prevista'!$B:$B=FOcorrencias[[#This Row],[Matricula]])*('Jornada Prevista'!$P:$P=FOcorrencias[[#This Row],[Mês/Ano]]),0))</f>
        <v>Contabilidade</v>
      </c>
      <c r="O166" s="97" t="str" cm="1">
        <f t="array" ref="O166">INDEX('Jornada Prevista'!$J:$J,MATCH(1,('Jornada Prevista'!$B:$B=FOcorrencias[[#This Row],[Matricula]])*('Jornada Prevista'!$P:$P=FOcorrencias[[#This Row],[Mês/Ano]]),0))</f>
        <v>Especialista</v>
      </c>
      <c r="P166" s="97" t="str" cm="1">
        <f t="array" ref="P166">INDEX('Jornada Prevista'!$K:$K,MATCH(1,('Jornada Prevista'!$B:$B=FOcorrencias[[#This Row],[Matricula]])*('Jornada Prevista'!$P:$P=FOcorrencias[[#This Row],[Mês/Ano]]),0))</f>
        <v>Turno D</v>
      </c>
      <c r="Q166" s="97" t="str" cm="1">
        <f t="array" ref="Q166">INDEX('Jornada Prevista'!$L:$L,MATCH(1,('Jornada Prevista'!$B:$B=FOcorrencias[[#This Row],[Matricula]])*('Jornada Prevista'!$P:$P=FOcorrencias[[#This Row],[Mês/Ano]]),0))</f>
        <v>6x1</v>
      </c>
      <c r="R166" s="97" t="str" cm="1">
        <f t="array" ref="R166">INDEX('Jornada Prevista'!$M:$M,MATCH(1,('Jornada Prevista'!$B:$B=FOcorrencias[[#This Row],[Matricula]])*('Jornada Prevista'!$P:$P=FOcorrencias[[#This Row],[Mês/Ano]]),0))</f>
        <v>Estágio</v>
      </c>
      <c r="S166" s="97">
        <f>SUMIFS('Jornada Prevista'!$G:$G,'Jornada Prevista'!$B:$B,FOcorrencias[[#This Row],[Matricula]],'Jornada Prevista'!$P:$P,FOcorrencias[[#This Row],[Mês/Ano]])</f>
        <v>184.80000000000015</v>
      </c>
      <c r="T166" s="105">
        <f>SUMIFS('Jornada Prevista'!$N:$N,'Jornada Prevista'!$B:$B,FOcorrencias[[#This Row],[Matricula]],'Jornada Prevista'!$P:$P,FOcorrencias[[#This Row],[Mês/Ano]])</f>
        <v>8782.1</v>
      </c>
      <c r="U166" s="101">
        <f>SUMIFS('Jornada Prevista'!$O:$O,'Jornada Prevista'!$B:$B,FOcorrencias[[#This Row],[Matricula]],'Jornada Prevista'!$P:$P,FOcorrencias[[#This Row],[Mês/Ano]])</f>
        <v>47.522186147186112</v>
      </c>
      <c r="V166" s="94" t="str">
        <f>IF(FOcorrencias[[#This Row],[Data da Ocorrência]]="","",TEXT(FOcorrencias[[#This Row],[Data da Ocorrência]],"mm/aaaa"))</f>
        <v>11/2025</v>
      </c>
    </row>
    <row r="167" spans="2:22" ht="14.4" x14ac:dyDescent="0.25">
      <c r="B167" s="61">
        <v>164</v>
      </c>
      <c r="C167" s="51" t="s">
        <v>274</v>
      </c>
      <c r="D167" s="63" t="str">
        <f>IF(FOcorrencias[[#This Row],[Data da Ocorrência]]="","",TEXT(FOcorrencias[[#This Row],[Data da Ocorrência]],"dddd"))</f>
        <v>quarta-feira</v>
      </c>
      <c r="E167" s="79">
        <v>20</v>
      </c>
      <c r="F167" s="80" t="str">
        <f>IF(FOcorrencias[[#This Row],[Matricula]]="","",VLOOKUP(FOcorrencias[[#This Row],[Matricula]],Cadastros!$P:$Q,2,0))</f>
        <v>Funcionario 20</v>
      </c>
      <c r="G167" s="49" t="s">
        <v>87</v>
      </c>
      <c r="H167" s="79" t="s">
        <v>376</v>
      </c>
      <c r="I167" s="81"/>
      <c r="J167" s="82" t="s">
        <v>371</v>
      </c>
      <c r="K167" s="85" t="s">
        <v>375</v>
      </c>
      <c r="L167" s="89"/>
      <c r="M167" s="101" t="str" cm="1">
        <f t="array" ref="M167">INDEX('Jornada Prevista'!$H:$H,MATCH(1,('Jornada Prevista'!$B:$B=FOcorrencias[[#This Row],[Matricula]])*('Jornada Prevista'!$P:$P=FOcorrencias[[#This Row],[Mês/Ano]]),0))</f>
        <v>Empresa Y</v>
      </c>
      <c r="N167" s="101" t="str" cm="1">
        <f t="array" ref="N167">INDEX('Jornada Prevista'!$I:$I,MATCH(1,('Jornada Prevista'!$B:$B=FOcorrencias[[#This Row],[Matricula]])*('Jornada Prevista'!$P:$P=FOcorrencias[[#This Row],[Mês/Ano]]),0))</f>
        <v>Financeiro</v>
      </c>
      <c r="O167" s="97" t="str" cm="1">
        <f t="array" ref="O167">INDEX('Jornada Prevista'!$J:$J,MATCH(1,('Jornada Prevista'!$B:$B=FOcorrencias[[#This Row],[Matricula]])*('Jornada Prevista'!$P:$P=FOcorrencias[[#This Row],[Mês/Ano]]),0))</f>
        <v>Auxiliar</v>
      </c>
      <c r="P167" s="97" t="str" cm="1">
        <f t="array" ref="P167">INDEX('Jornada Prevista'!$K:$K,MATCH(1,('Jornada Prevista'!$B:$B=FOcorrencias[[#This Row],[Matricula]])*('Jornada Prevista'!$P:$P=FOcorrencias[[#This Row],[Mês/Ano]]),0))</f>
        <v>Turno A</v>
      </c>
      <c r="Q167" s="97" t="str" cm="1">
        <f t="array" ref="Q167">INDEX('Jornada Prevista'!$L:$L,MATCH(1,('Jornada Prevista'!$B:$B=FOcorrencias[[#This Row],[Matricula]])*('Jornada Prevista'!$P:$P=FOcorrencias[[#This Row],[Mês/Ano]]),0))</f>
        <v>12x36</v>
      </c>
      <c r="R167" s="97" t="str" cm="1">
        <f t="array" ref="R167">INDEX('Jornada Prevista'!$M:$M,MATCH(1,('Jornada Prevista'!$B:$B=FOcorrencias[[#This Row],[Matricula]])*('Jornada Prevista'!$P:$P=FOcorrencias[[#This Row],[Mês/Ano]]),0))</f>
        <v>Estágio</v>
      </c>
      <c r="S167" s="97">
        <f>SUMIFS('Jornada Prevista'!$G:$G,'Jornada Prevista'!$B:$B,FOcorrencias[[#This Row],[Matricula]],'Jornada Prevista'!$P:$P,FOcorrencias[[#This Row],[Mês/Ano]])</f>
        <v>184.80000000000015</v>
      </c>
      <c r="T167" s="105">
        <f>SUMIFS('Jornada Prevista'!$N:$N,'Jornada Prevista'!$B:$B,FOcorrencias[[#This Row],[Matricula]],'Jornada Prevista'!$P:$P,FOcorrencias[[#This Row],[Mês/Ano]])</f>
        <v>6083.13</v>
      </c>
      <c r="U167" s="101">
        <f>SUMIFS('Jornada Prevista'!$O:$O,'Jornada Prevista'!$B:$B,FOcorrencias[[#This Row],[Matricula]],'Jornada Prevista'!$P:$P,FOcorrencias[[#This Row],[Mês/Ano]])</f>
        <v>32.9173701298701</v>
      </c>
      <c r="V167" s="94" t="str">
        <f>IF(FOcorrencias[[#This Row],[Data da Ocorrência]]="","",TEXT(FOcorrencias[[#This Row],[Data da Ocorrência]],"mm/aaaa"))</f>
        <v>10/2025</v>
      </c>
    </row>
    <row r="168" spans="2:22" ht="14.4" x14ac:dyDescent="0.25">
      <c r="B168" s="61">
        <v>165</v>
      </c>
      <c r="C168" s="51" t="s">
        <v>147</v>
      </c>
      <c r="D168" s="63" t="str">
        <f>IF(FOcorrencias[[#This Row],[Data da Ocorrência]]="","",TEXT(FOcorrencias[[#This Row],[Data da Ocorrência]],"dddd"))</f>
        <v>sábado</v>
      </c>
      <c r="E168" s="79">
        <v>21</v>
      </c>
      <c r="F168" s="80" t="str">
        <f>IF(FOcorrencias[[#This Row],[Matricula]]="","",VLOOKUP(FOcorrencias[[#This Row],[Matricula]],Cadastros!$P:$Q,2,0))</f>
        <v>Funcionario 21</v>
      </c>
      <c r="G168" s="49" t="s">
        <v>90</v>
      </c>
      <c r="H168" s="79" t="s">
        <v>378</v>
      </c>
      <c r="I168" s="81"/>
      <c r="J168" s="82" t="s">
        <v>371</v>
      </c>
      <c r="K168" s="85" t="s">
        <v>382</v>
      </c>
      <c r="L168" s="89"/>
      <c r="M168" s="101" t="str" cm="1">
        <f t="array" ref="M168">INDEX('Jornada Prevista'!$H:$H,MATCH(1,('Jornada Prevista'!$B:$B=FOcorrencias[[#This Row],[Matricula]])*('Jornada Prevista'!$P:$P=FOcorrencias[[#This Row],[Mês/Ano]]),0))</f>
        <v>Empresa Y</v>
      </c>
      <c r="N168" s="101" t="str" cm="1">
        <f t="array" ref="N168">INDEX('Jornada Prevista'!$I:$I,MATCH(1,('Jornada Prevista'!$B:$B=FOcorrencias[[#This Row],[Matricula]])*('Jornada Prevista'!$P:$P=FOcorrencias[[#This Row],[Mês/Ano]]),0))</f>
        <v>Qualidade</v>
      </c>
      <c r="O168" s="97" t="str" cm="1">
        <f t="array" ref="O168">INDEX('Jornada Prevista'!$J:$J,MATCH(1,('Jornada Prevista'!$B:$B=FOcorrencias[[#This Row],[Matricula]])*('Jornada Prevista'!$P:$P=FOcorrencias[[#This Row],[Mês/Ano]]),0))</f>
        <v>Auxiliar Administrativo</v>
      </c>
      <c r="P168" s="97" t="str" cm="1">
        <f t="array" ref="P168">INDEX('Jornada Prevista'!$K:$K,MATCH(1,('Jornada Prevista'!$B:$B=FOcorrencias[[#This Row],[Matricula]])*('Jornada Prevista'!$P:$P=FOcorrencias[[#This Row],[Mês/Ano]]),0))</f>
        <v>Turno Folguista</v>
      </c>
      <c r="Q168" s="97" t="str" cm="1">
        <f t="array" ref="Q168">INDEX('Jornada Prevista'!$L:$L,MATCH(1,('Jornada Prevista'!$B:$B=FOcorrencias[[#This Row],[Matricula]])*('Jornada Prevista'!$P:$P=FOcorrencias[[#This Row],[Mês/Ano]]),0))</f>
        <v>5x1</v>
      </c>
      <c r="R168" s="97" t="str" cm="1">
        <f t="array" ref="R168">INDEX('Jornada Prevista'!$M:$M,MATCH(1,('Jornada Prevista'!$B:$B=FOcorrencias[[#This Row],[Matricula]])*('Jornada Prevista'!$P:$P=FOcorrencias[[#This Row],[Mês/Ano]]),0))</f>
        <v>Estágio</v>
      </c>
      <c r="S168" s="97">
        <f>SUMIFS('Jornada Prevista'!$G:$G,'Jornada Prevista'!$B:$B,FOcorrencias[[#This Row],[Matricula]],'Jornada Prevista'!$P:$P,FOcorrencias[[#This Row],[Mês/Ano]])</f>
        <v>184.80000000000015</v>
      </c>
      <c r="T168" s="105">
        <f>SUMIFS('Jornada Prevista'!$N:$N,'Jornada Prevista'!$B:$B,FOcorrencias[[#This Row],[Matricula]],'Jornada Prevista'!$P:$P,FOcorrencias[[#This Row],[Mês/Ano]])</f>
        <v>6161.21</v>
      </c>
      <c r="U168" s="101">
        <f>SUMIFS('Jornada Prevista'!$O:$O,'Jornada Prevista'!$B:$B,FOcorrencias[[#This Row],[Matricula]],'Jornada Prevista'!$P:$P,FOcorrencias[[#This Row],[Mês/Ano]])</f>
        <v>33.339880952380923</v>
      </c>
      <c r="V168" s="94" t="str">
        <f>IF(FOcorrencias[[#This Row],[Data da Ocorrência]]="","",TEXT(FOcorrencias[[#This Row],[Data da Ocorrência]],"mm/aaaa"))</f>
        <v>09/2025</v>
      </c>
    </row>
    <row r="169" spans="2:22" ht="14.4" x14ac:dyDescent="0.25">
      <c r="B169" s="61">
        <v>166</v>
      </c>
      <c r="C169" s="51" t="s">
        <v>275</v>
      </c>
      <c r="D169" s="63" t="str">
        <f>IF(FOcorrencias[[#This Row],[Data da Ocorrência]]="","",TEXT(FOcorrencias[[#This Row],[Data da Ocorrência]],"dddd"))</f>
        <v>quinta-feira</v>
      </c>
      <c r="E169" s="79">
        <v>21</v>
      </c>
      <c r="F169" s="80" t="str">
        <f>IF(FOcorrencias[[#This Row],[Matricula]]="","",VLOOKUP(FOcorrencias[[#This Row],[Matricula]],Cadastros!$P:$Q,2,0))</f>
        <v>Funcionario 21</v>
      </c>
      <c r="G169" s="49" t="s">
        <v>87</v>
      </c>
      <c r="H169" s="79" t="s">
        <v>384</v>
      </c>
      <c r="I169" s="81"/>
      <c r="J169" s="82" t="s">
        <v>371</v>
      </c>
      <c r="K169" s="85" t="s">
        <v>380</v>
      </c>
      <c r="L169" s="89"/>
      <c r="M169" s="101" t="str" cm="1">
        <f t="array" ref="M169">INDEX('Jornada Prevista'!$H:$H,MATCH(1,('Jornada Prevista'!$B:$B=FOcorrencias[[#This Row],[Matricula]])*('Jornada Prevista'!$P:$P=FOcorrencias[[#This Row],[Mês/Ano]]),0))</f>
        <v>Empresa Z</v>
      </c>
      <c r="N169" s="101" t="str" cm="1">
        <f t="array" ref="N169">INDEX('Jornada Prevista'!$I:$I,MATCH(1,('Jornada Prevista'!$B:$B=FOcorrencias[[#This Row],[Matricula]])*('Jornada Prevista'!$P:$P=FOcorrencias[[#This Row],[Mês/Ano]]),0))</f>
        <v>TI</v>
      </c>
      <c r="O169" s="97" t="str" cm="1">
        <f t="array" ref="O169">INDEX('Jornada Prevista'!$J:$J,MATCH(1,('Jornada Prevista'!$B:$B=FOcorrencias[[#This Row],[Matricula]])*('Jornada Prevista'!$P:$P=FOcorrencias[[#This Row],[Mês/Ano]]),0))</f>
        <v>Assistente</v>
      </c>
      <c r="P169" s="97" t="str" cm="1">
        <f t="array" ref="P169">INDEX('Jornada Prevista'!$K:$K,MATCH(1,('Jornada Prevista'!$B:$B=FOcorrencias[[#This Row],[Matricula]])*('Jornada Prevista'!$P:$P=FOcorrencias[[#This Row],[Mês/Ano]]),0))</f>
        <v>Turno Folguista</v>
      </c>
      <c r="Q169" s="97" t="str" cm="1">
        <f t="array" ref="Q169">INDEX('Jornada Prevista'!$L:$L,MATCH(1,('Jornada Prevista'!$B:$B=FOcorrencias[[#This Row],[Matricula]])*('Jornada Prevista'!$P:$P=FOcorrencias[[#This Row],[Mês/Ano]]),0))</f>
        <v>5x1</v>
      </c>
      <c r="R169" s="97" t="str" cm="1">
        <f t="array" ref="R169">INDEX('Jornada Prevista'!$M:$M,MATCH(1,('Jornada Prevista'!$B:$B=FOcorrencias[[#This Row],[Matricula]])*('Jornada Prevista'!$P:$P=FOcorrencias[[#This Row],[Mês/Ano]]),0))</f>
        <v>Estágio</v>
      </c>
      <c r="S169" s="97">
        <f>SUMIFS('Jornada Prevista'!$G:$G,'Jornada Prevista'!$B:$B,FOcorrencias[[#This Row],[Matricula]],'Jornada Prevista'!$P:$P,FOcorrencias[[#This Row],[Mês/Ano]])</f>
        <v>184.80000000000015</v>
      </c>
      <c r="T169" s="105">
        <f>SUMIFS('Jornada Prevista'!$N:$N,'Jornada Prevista'!$B:$B,FOcorrencias[[#This Row],[Matricula]],'Jornada Prevista'!$P:$P,FOcorrencias[[#This Row],[Mês/Ano]])</f>
        <v>5143.16</v>
      </c>
      <c r="U169" s="101">
        <f>SUMIFS('Jornada Prevista'!$O:$O,'Jornada Prevista'!$B:$B,FOcorrencias[[#This Row],[Matricula]],'Jornada Prevista'!$P:$P,FOcorrencias[[#This Row],[Mês/Ano]])</f>
        <v>27.830952380952358</v>
      </c>
      <c r="V169" s="94" t="str">
        <f>IF(FOcorrencias[[#This Row],[Data da Ocorrência]]="","",TEXT(FOcorrencias[[#This Row],[Data da Ocorrência]],"mm/aaaa"))</f>
        <v>02/2025</v>
      </c>
    </row>
    <row r="170" spans="2:22" ht="14.4" x14ac:dyDescent="0.25">
      <c r="B170" s="61">
        <v>167</v>
      </c>
      <c r="C170" s="51" t="s">
        <v>243</v>
      </c>
      <c r="D170" s="63" t="str">
        <f>IF(FOcorrencias[[#This Row],[Data da Ocorrência]]="","",TEXT(FOcorrencias[[#This Row],[Data da Ocorrência]],"dddd"))</f>
        <v>terça-feira</v>
      </c>
      <c r="E170" s="79">
        <v>21</v>
      </c>
      <c r="F170" s="80" t="str">
        <f>IF(FOcorrencias[[#This Row],[Matricula]]="","",VLOOKUP(FOcorrencias[[#This Row],[Matricula]],Cadastros!$P:$Q,2,0))</f>
        <v>Funcionario 21</v>
      </c>
      <c r="G170" s="49" t="s">
        <v>88</v>
      </c>
      <c r="H170" s="79" t="s">
        <v>369</v>
      </c>
      <c r="I170" s="81"/>
      <c r="J170" s="82" t="s">
        <v>371</v>
      </c>
      <c r="K170" s="85" t="s">
        <v>396</v>
      </c>
      <c r="L170" s="89" t="s">
        <v>392</v>
      </c>
      <c r="M170" s="101" t="str" cm="1">
        <f t="array" ref="M170">INDEX('Jornada Prevista'!$H:$H,MATCH(1,('Jornada Prevista'!$B:$B=FOcorrencias[[#This Row],[Matricula]])*('Jornada Prevista'!$P:$P=FOcorrencias[[#This Row],[Mês/Ano]]),0))</f>
        <v>Empresa Y</v>
      </c>
      <c r="N170" s="101" t="str" cm="1">
        <f t="array" ref="N170">INDEX('Jornada Prevista'!$I:$I,MATCH(1,('Jornada Prevista'!$B:$B=FOcorrencias[[#This Row],[Matricula]])*('Jornada Prevista'!$P:$P=FOcorrencias[[#This Row],[Mês/Ano]]),0))</f>
        <v>Jurídico</v>
      </c>
      <c r="O170" s="97" t="str" cm="1">
        <f t="array" ref="O170">INDEX('Jornada Prevista'!$J:$J,MATCH(1,('Jornada Prevista'!$B:$B=FOcorrencias[[#This Row],[Matricula]])*('Jornada Prevista'!$P:$P=FOcorrencias[[#This Row],[Mês/Ano]]),0))</f>
        <v>Auxiliar</v>
      </c>
      <c r="P170" s="97" t="str" cm="1">
        <f t="array" ref="P170">INDEX('Jornada Prevista'!$K:$K,MATCH(1,('Jornada Prevista'!$B:$B=FOcorrencias[[#This Row],[Matricula]])*('Jornada Prevista'!$P:$P=FOcorrencias[[#This Row],[Mês/Ano]]),0))</f>
        <v>Turno Folguista</v>
      </c>
      <c r="Q170" s="97" t="str" cm="1">
        <f t="array" ref="Q170">INDEX('Jornada Prevista'!$L:$L,MATCH(1,('Jornada Prevista'!$B:$B=FOcorrencias[[#This Row],[Matricula]])*('Jornada Prevista'!$P:$P=FOcorrencias[[#This Row],[Mês/Ano]]),0))</f>
        <v>12x36</v>
      </c>
      <c r="R170" s="97" t="str" cm="1">
        <f t="array" ref="R170">INDEX('Jornada Prevista'!$M:$M,MATCH(1,('Jornada Prevista'!$B:$B=FOcorrencias[[#This Row],[Matricula]])*('Jornada Prevista'!$P:$P=FOcorrencias[[#This Row],[Mês/Ano]]),0))</f>
        <v>PJ</v>
      </c>
      <c r="S170" s="97">
        <f>SUMIFS('Jornada Prevista'!$G:$G,'Jornada Prevista'!$B:$B,FOcorrencias[[#This Row],[Matricula]],'Jornada Prevista'!$P:$P,FOcorrencias[[#This Row],[Mês/Ano]])</f>
        <v>184.80000000000015</v>
      </c>
      <c r="T170" s="105">
        <f>SUMIFS('Jornada Prevista'!$N:$N,'Jornada Prevista'!$B:$B,FOcorrencias[[#This Row],[Matricula]],'Jornada Prevista'!$P:$P,FOcorrencias[[#This Row],[Mês/Ano]])</f>
        <v>2486.89</v>
      </c>
      <c r="U170" s="101">
        <f>SUMIFS('Jornada Prevista'!$O:$O,'Jornada Prevista'!$B:$B,FOcorrencias[[#This Row],[Matricula]],'Jornada Prevista'!$P:$P,FOcorrencias[[#This Row],[Mês/Ano]])</f>
        <v>13.457196969696957</v>
      </c>
      <c r="V170" s="94" t="str">
        <f>IF(FOcorrencias[[#This Row],[Data da Ocorrência]]="","",TEXT(FOcorrencias[[#This Row],[Data da Ocorrência]],"mm/aaaa"))</f>
        <v>12/2025</v>
      </c>
    </row>
    <row r="171" spans="2:22" ht="14.4" x14ac:dyDescent="0.25">
      <c r="B171" s="61">
        <v>168</v>
      </c>
      <c r="C171" s="51" t="s">
        <v>225</v>
      </c>
      <c r="D171" s="63" t="str">
        <f>IF(FOcorrencias[[#This Row],[Data da Ocorrência]]="","",TEXT(FOcorrencias[[#This Row],[Data da Ocorrência]],"dddd"))</f>
        <v>quinta-feira</v>
      </c>
      <c r="E171" s="79">
        <v>21</v>
      </c>
      <c r="F171" s="80" t="str">
        <f>IF(FOcorrencias[[#This Row],[Matricula]]="","",VLOOKUP(FOcorrencias[[#This Row],[Matricula]],Cadastros!$P:$Q,2,0))</f>
        <v>Funcionario 21</v>
      </c>
      <c r="G171" s="49" t="s">
        <v>90</v>
      </c>
      <c r="H171" s="79" t="s">
        <v>381</v>
      </c>
      <c r="I171" s="81" t="s">
        <v>399</v>
      </c>
      <c r="J171" s="82" t="s">
        <v>95</v>
      </c>
      <c r="K171" s="85" t="s">
        <v>375</v>
      </c>
      <c r="L171" s="89"/>
      <c r="M171" s="101" t="str" cm="1">
        <f t="array" ref="M171">INDEX('Jornada Prevista'!$H:$H,MATCH(1,('Jornada Prevista'!$B:$B=FOcorrencias[[#This Row],[Matricula]])*('Jornada Prevista'!$P:$P=FOcorrencias[[#This Row],[Mês/Ano]]),0))</f>
        <v>Empresa Y</v>
      </c>
      <c r="N171" s="101" t="str" cm="1">
        <f t="array" ref="N171">INDEX('Jornada Prevista'!$I:$I,MATCH(1,('Jornada Prevista'!$B:$B=FOcorrencias[[#This Row],[Matricula]])*('Jornada Prevista'!$P:$P=FOcorrencias[[#This Row],[Mês/Ano]]),0))</f>
        <v>Logística</v>
      </c>
      <c r="O171" s="97" t="str" cm="1">
        <f t="array" ref="O171">INDEX('Jornada Prevista'!$J:$J,MATCH(1,('Jornada Prevista'!$B:$B=FOcorrencias[[#This Row],[Matricula]])*('Jornada Prevista'!$P:$P=FOcorrencias[[#This Row],[Mês/Ano]]),0))</f>
        <v>Engenheiro</v>
      </c>
      <c r="P171" s="97" t="str" cm="1">
        <f t="array" ref="P171">INDEX('Jornada Prevista'!$K:$K,MATCH(1,('Jornada Prevista'!$B:$B=FOcorrencias[[#This Row],[Matricula]])*('Jornada Prevista'!$P:$P=FOcorrencias[[#This Row],[Mês/Ano]]),0))</f>
        <v>Turno A</v>
      </c>
      <c r="Q171" s="97" t="str" cm="1">
        <f t="array" ref="Q171">INDEX('Jornada Prevista'!$L:$L,MATCH(1,('Jornada Prevista'!$B:$B=FOcorrencias[[#This Row],[Matricula]])*('Jornada Prevista'!$P:$P=FOcorrencias[[#This Row],[Mês/Ano]]),0))</f>
        <v>5x1</v>
      </c>
      <c r="R171" s="97" t="str" cm="1">
        <f t="array" ref="R171">INDEX('Jornada Prevista'!$M:$M,MATCH(1,('Jornada Prevista'!$B:$B=FOcorrencias[[#This Row],[Matricula]])*('Jornada Prevista'!$P:$P=FOcorrencias[[#This Row],[Mês/Ano]]),0))</f>
        <v>CLT</v>
      </c>
      <c r="S171" s="97">
        <f>SUMIFS('Jornada Prevista'!$G:$G,'Jornada Prevista'!$B:$B,FOcorrencias[[#This Row],[Matricula]],'Jornada Prevista'!$P:$P,FOcorrencias[[#This Row],[Mês/Ano]])</f>
        <v>184.80000000000015</v>
      </c>
      <c r="T171" s="105">
        <f>SUMIFS('Jornada Prevista'!$N:$N,'Jornada Prevista'!$B:$B,FOcorrencias[[#This Row],[Matricula]],'Jornada Prevista'!$P:$P,FOcorrencias[[#This Row],[Mês/Ano]])</f>
        <v>7119.65</v>
      </c>
      <c r="U171" s="101">
        <f>SUMIFS('Jornada Prevista'!$O:$O,'Jornada Prevista'!$B:$B,FOcorrencias[[#This Row],[Matricula]],'Jornada Prevista'!$P:$P,FOcorrencias[[#This Row],[Mês/Ano]])</f>
        <v>38.526244588744554</v>
      </c>
      <c r="V171" s="94" t="str">
        <f>IF(FOcorrencias[[#This Row],[Data da Ocorrência]]="","",TEXT(FOcorrencias[[#This Row],[Data da Ocorrência]],"mm/aaaa"))</f>
        <v>06/2025</v>
      </c>
    </row>
    <row r="172" spans="2:22" ht="14.4" x14ac:dyDescent="0.25">
      <c r="B172" s="61">
        <v>169</v>
      </c>
      <c r="C172" s="51" t="s">
        <v>276</v>
      </c>
      <c r="D172" s="63" t="str">
        <f>IF(FOcorrencias[[#This Row],[Data da Ocorrência]]="","",TEXT(FOcorrencias[[#This Row],[Data da Ocorrência]],"dddd"))</f>
        <v>quinta-feira</v>
      </c>
      <c r="E172" s="79">
        <v>21</v>
      </c>
      <c r="F172" s="80" t="str">
        <f>IF(FOcorrencias[[#This Row],[Matricula]]="","",VLOOKUP(FOcorrencias[[#This Row],[Matricula]],Cadastros!$P:$Q,2,0))</f>
        <v>Funcionario 21</v>
      </c>
      <c r="G172" s="49" t="s">
        <v>87</v>
      </c>
      <c r="H172" s="79" t="s">
        <v>381</v>
      </c>
      <c r="I172" s="81" t="s">
        <v>393</v>
      </c>
      <c r="J172" s="82" t="s">
        <v>95</v>
      </c>
      <c r="K172" s="85" t="s">
        <v>380</v>
      </c>
      <c r="L172" s="89"/>
      <c r="M172" s="101" t="str" cm="1">
        <f t="array" ref="M172">INDEX('Jornada Prevista'!$H:$H,MATCH(1,('Jornada Prevista'!$B:$B=FOcorrencias[[#This Row],[Matricula]])*('Jornada Prevista'!$P:$P=FOcorrencias[[#This Row],[Mês/Ano]]),0))</f>
        <v>Empresa Y</v>
      </c>
      <c r="N172" s="101" t="str" cm="1">
        <f t="array" ref="N172">INDEX('Jornada Prevista'!$I:$I,MATCH(1,('Jornada Prevista'!$B:$B=FOcorrencias[[#This Row],[Matricula]])*('Jornada Prevista'!$P:$P=FOcorrencias[[#This Row],[Mês/Ano]]),0))</f>
        <v>Qualidade</v>
      </c>
      <c r="O172" s="97" t="str" cm="1">
        <f t="array" ref="O172">INDEX('Jornada Prevista'!$J:$J,MATCH(1,('Jornada Prevista'!$B:$B=FOcorrencias[[#This Row],[Matricula]])*('Jornada Prevista'!$P:$P=FOcorrencias[[#This Row],[Mês/Ano]]),0))</f>
        <v>Auxiliar Administrativo</v>
      </c>
      <c r="P172" s="97" t="str" cm="1">
        <f t="array" ref="P172">INDEX('Jornada Prevista'!$K:$K,MATCH(1,('Jornada Prevista'!$B:$B=FOcorrencias[[#This Row],[Matricula]])*('Jornada Prevista'!$P:$P=FOcorrencias[[#This Row],[Mês/Ano]]),0))</f>
        <v>Turno Folguista</v>
      </c>
      <c r="Q172" s="97" t="str" cm="1">
        <f t="array" ref="Q172">INDEX('Jornada Prevista'!$L:$L,MATCH(1,('Jornada Prevista'!$B:$B=FOcorrencias[[#This Row],[Matricula]])*('Jornada Prevista'!$P:$P=FOcorrencias[[#This Row],[Mês/Ano]]),0))</f>
        <v>5x1</v>
      </c>
      <c r="R172" s="97" t="str" cm="1">
        <f t="array" ref="R172">INDEX('Jornada Prevista'!$M:$M,MATCH(1,('Jornada Prevista'!$B:$B=FOcorrencias[[#This Row],[Matricula]])*('Jornada Prevista'!$P:$P=FOcorrencias[[#This Row],[Mês/Ano]]),0))</f>
        <v>Estágio</v>
      </c>
      <c r="S172" s="97">
        <f>SUMIFS('Jornada Prevista'!$G:$G,'Jornada Prevista'!$B:$B,FOcorrencias[[#This Row],[Matricula]],'Jornada Prevista'!$P:$P,FOcorrencias[[#This Row],[Mês/Ano]])</f>
        <v>184.80000000000015</v>
      </c>
      <c r="T172" s="105">
        <f>SUMIFS('Jornada Prevista'!$N:$N,'Jornada Prevista'!$B:$B,FOcorrencias[[#This Row],[Matricula]],'Jornada Prevista'!$P:$P,FOcorrencias[[#This Row],[Mês/Ano]])</f>
        <v>6161.21</v>
      </c>
      <c r="U172" s="101">
        <f>SUMIFS('Jornada Prevista'!$O:$O,'Jornada Prevista'!$B:$B,FOcorrencias[[#This Row],[Matricula]],'Jornada Prevista'!$P:$P,FOcorrencias[[#This Row],[Mês/Ano]])</f>
        <v>33.339880952380923</v>
      </c>
      <c r="V172" s="94" t="str">
        <f>IF(FOcorrencias[[#This Row],[Data da Ocorrência]]="","",TEXT(FOcorrencias[[#This Row],[Data da Ocorrência]],"mm/aaaa"))</f>
        <v>09/2025</v>
      </c>
    </row>
    <row r="173" spans="2:22" ht="14.4" x14ac:dyDescent="0.25">
      <c r="B173" s="61">
        <v>170</v>
      </c>
      <c r="C173" s="51" t="s">
        <v>277</v>
      </c>
      <c r="D173" s="63" t="str">
        <f>IF(FOcorrencias[[#This Row],[Data da Ocorrência]]="","",TEXT(FOcorrencias[[#This Row],[Data da Ocorrência]],"dddd"))</f>
        <v>segunda-feira</v>
      </c>
      <c r="E173" s="79">
        <v>21</v>
      </c>
      <c r="F173" s="80" t="str">
        <f>IF(FOcorrencias[[#This Row],[Matricula]]="","",VLOOKUP(FOcorrencias[[#This Row],[Matricula]],Cadastros!$P:$Q,2,0))</f>
        <v>Funcionario 21</v>
      </c>
      <c r="G173" s="49" t="s">
        <v>89</v>
      </c>
      <c r="H173" s="79" t="s">
        <v>386</v>
      </c>
      <c r="I173" s="81"/>
      <c r="J173" s="82" t="s">
        <v>371</v>
      </c>
      <c r="K173" s="85" t="s">
        <v>382</v>
      </c>
      <c r="L173" s="89"/>
      <c r="M173" s="101" t="str" cm="1">
        <f t="array" ref="M173">INDEX('Jornada Prevista'!$H:$H,MATCH(1,('Jornada Prevista'!$B:$B=FOcorrencias[[#This Row],[Matricula]])*('Jornada Prevista'!$P:$P=FOcorrencias[[#This Row],[Mês/Ano]]),0))</f>
        <v>Empresa Y</v>
      </c>
      <c r="N173" s="101" t="str" cm="1">
        <f t="array" ref="N173">INDEX('Jornada Prevista'!$I:$I,MATCH(1,('Jornada Prevista'!$B:$B=FOcorrencias[[#This Row],[Matricula]])*('Jornada Prevista'!$P:$P=FOcorrencias[[#This Row],[Mês/Ano]]),0))</f>
        <v>Contabilidade</v>
      </c>
      <c r="O173" s="97" t="str" cm="1">
        <f t="array" ref="O173">INDEX('Jornada Prevista'!$J:$J,MATCH(1,('Jornada Prevista'!$B:$B=FOcorrencias[[#This Row],[Matricula]])*('Jornada Prevista'!$P:$P=FOcorrencias[[#This Row],[Mês/Ano]]),0))</f>
        <v>Administrador</v>
      </c>
      <c r="P173" s="97" t="str" cm="1">
        <f t="array" ref="P173">INDEX('Jornada Prevista'!$K:$K,MATCH(1,('Jornada Prevista'!$B:$B=FOcorrencias[[#This Row],[Matricula]])*('Jornada Prevista'!$P:$P=FOcorrencias[[#This Row],[Mês/Ano]]),0))</f>
        <v>Turno C</v>
      </c>
      <c r="Q173" s="97" t="str" cm="1">
        <f t="array" ref="Q173">INDEX('Jornada Prevista'!$L:$L,MATCH(1,('Jornada Prevista'!$B:$B=FOcorrencias[[#This Row],[Matricula]])*('Jornada Prevista'!$P:$P=FOcorrencias[[#This Row],[Mês/Ano]]),0))</f>
        <v>6x1</v>
      </c>
      <c r="R173" s="97" t="str" cm="1">
        <f t="array" ref="R173">INDEX('Jornada Prevista'!$M:$M,MATCH(1,('Jornada Prevista'!$B:$B=FOcorrencias[[#This Row],[Matricula]])*('Jornada Prevista'!$P:$P=FOcorrencias[[#This Row],[Mês/Ano]]),0))</f>
        <v>CLT</v>
      </c>
      <c r="S173" s="97">
        <f>SUMIFS('Jornada Prevista'!$G:$G,'Jornada Prevista'!$B:$B,FOcorrencias[[#This Row],[Matricula]],'Jornada Prevista'!$P:$P,FOcorrencias[[#This Row],[Mês/Ano]])</f>
        <v>184.80000000000015</v>
      </c>
      <c r="T173" s="105">
        <f>SUMIFS('Jornada Prevista'!$N:$N,'Jornada Prevista'!$B:$B,FOcorrencias[[#This Row],[Matricula]],'Jornada Prevista'!$P:$P,FOcorrencias[[#This Row],[Mês/Ano]])</f>
        <v>11313.08</v>
      </c>
      <c r="U173" s="101">
        <f>SUMIFS('Jornada Prevista'!$O:$O,'Jornada Prevista'!$B:$B,FOcorrencias[[#This Row],[Matricula]],'Jornada Prevista'!$P:$P,FOcorrencias[[#This Row],[Mês/Ano]])</f>
        <v>61.21796536796532</v>
      </c>
      <c r="V173" s="94" t="str">
        <f>IF(FOcorrencias[[#This Row],[Data da Ocorrência]]="","",TEXT(FOcorrencias[[#This Row],[Data da Ocorrência]],"mm/aaaa"))</f>
        <v>01/2025</v>
      </c>
    </row>
    <row r="174" spans="2:22" ht="14.4" x14ac:dyDescent="0.25">
      <c r="B174" s="61">
        <v>171</v>
      </c>
      <c r="C174" s="51" t="s">
        <v>240</v>
      </c>
      <c r="D174" s="63" t="str">
        <f>IF(FOcorrencias[[#This Row],[Data da Ocorrência]]="","",TEXT(FOcorrencias[[#This Row],[Data da Ocorrência]],"dddd"))</f>
        <v>quarta-feira</v>
      </c>
      <c r="E174" s="79">
        <v>21</v>
      </c>
      <c r="F174" s="80" t="str">
        <f>IF(FOcorrencias[[#This Row],[Matricula]]="","",VLOOKUP(FOcorrencias[[#This Row],[Matricula]],Cadastros!$P:$Q,2,0))</f>
        <v>Funcionario 21</v>
      </c>
      <c r="G174" s="49" t="s">
        <v>87</v>
      </c>
      <c r="H174" s="79" t="s">
        <v>384</v>
      </c>
      <c r="I174" s="81"/>
      <c r="J174" s="82" t="s">
        <v>371</v>
      </c>
      <c r="K174" s="85" t="s">
        <v>375</v>
      </c>
      <c r="L174" s="89"/>
      <c r="M174" s="101" t="str" cm="1">
        <f t="array" ref="M174">INDEX('Jornada Prevista'!$H:$H,MATCH(1,('Jornada Prevista'!$B:$B=FOcorrencias[[#This Row],[Matricula]])*('Jornada Prevista'!$P:$P=FOcorrencias[[#This Row],[Mês/Ano]]),0))</f>
        <v>Empresa Y</v>
      </c>
      <c r="N174" s="101" t="str" cm="1">
        <f t="array" ref="N174">INDEX('Jornada Prevista'!$I:$I,MATCH(1,('Jornada Prevista'!$B:$B=FOcorrencias[[#This Row],[Matricula]])*('Jornada Prevista'!$P:$P=FOcorrencias[[#This Row],[Mês/Ano]]),0))</f>
        <v>Qualidade</v>
      </c>
      <c r="O174" s="97" t="str" cm="1">
        <f t="array" ref="O174">INDEX('Jornada Prevista'!$J:$J,MATCH(1,('Jornada Prevista'!$B:$B=FOcorrencias[[#This Row],[Matricula]])*('Jornada Prevista'!$P:$P=FOcorrencias[[#This Row],[Mês/Ano]]),0))</f>
        <v>Auxiliar Administrativo</v>
      </c>
      <c r="P174" s="97" t="str" cm="1">
        <f t="array" ref="P174">INDEX('Jornada Prevista'!$K:$K,MATCH(1,('Jornada Prevista'!$B:$B=FOcorrencias[[#This Row],[Matricula]])*('Jornada Prevista'!$P:$P=FOcorrencias[[#This Row],[Mês/Ano]]),0))</f>
        <v>Turno Folguista</v>
      </c>
      <c r="Q174" s="97" t="str" cm="1">
        <f t="array" ref="Q174">INDEX('Jornada Prevista'!$L:$L,MATCH(1,('Jornada Prevista'!$B:$B=FOcorrencias[[#This Row],[Matricula]])*('Jornada Prevista'!$P:$P=FOcorrencias[[#This Row],[Mês/Ano]]),0))</f>
        <v>5x1</v>
      </c>
      <c r="R174" s="97" t="str" cm="1">
        <f t="array" ref="R174">INDEX('Jornada Prevista'!$M:$M,MATCH(1,('Jornada Prevista'!$B:$B=FOcorrencias[[#This Row],[Matricula]])*('Jornada Prevista'!$P:$P=FOcorrencias[[#This Row],[Mês/Ano]]),0))</f>
        <v>Estágio</v>
      </c>
      <c r="S174" s="97">
        <f>SUMIFS('Jornada Prevista'!$G:$G,'Jornada Prevista'!$B:$B,FOcorrencias[[#This Row],[Matricula]],'Jornada Prevista'!$P:$P,FOcorrencias[[#This Row],[Mês/Ano]])</f>
        <v>184.80000000000015</v>
      </c>
      <c r="T174" s="105">
        <f>SUMIFS('Jornada Prevista'!$N:$N,'Jornada Prevista'!$B:$B,FOcorrencias[[#This Row],[Matricula]],'Jornada Prevista'!$P:$P,FOcorrencias[[#This Row],[Mês/Ano]])</f>
        <v>6161.21</v>
      </c>
      <c r="U174" s="101">
        <f>SUMIFS('Jornada Prevista'!$O:$O,'Jornada Prevista'!$B:$B,FOcorrencias[[#This Row],[Matricula]],'Jornada Prevista'!$P:$P,FOcorrencias[[#This Row],[Mês/Ano]])</f>
        <v>33.339880952380923</v>
      </c>
      <c r="V174" s="94" t="str">
        <f>IF(FOcorrencias[[#This Row],[Data da Ocorrência]]="","",TEXT(FOcorrencias[[#This Row],[Data da Ocorrência]],"mm/aaaa"))</f>
        <v>09/2025</v>
      </c>
    </row>
    <row r="175" spans="2:22" ht="14.4" x14ac:dyDescent="0.25">
      <c r="B175" s="61">
        <v>172</v>
      </c>
      <c r="C175" s="51" t="s">
        <v>278</v>
      </c>
      <c r="D175" s="63" t="str">
        <f>IF(FOcorrencias[[#This Row],[Data da Ocorrência]]="","",TEXT(FOcorrencias[[#This Row],[Data da Ocorrência]],"dddd"))</f>
        <v>quinta-feira</v>
      </c>
      <c r="E175" s="79">
        <v>21</v>
      </c>
      <c r="F175" s="80" t="str">
        <f>IF(FOcorrencias[[#This Row],[Matricula]]="","",VLOOKUP(FOcorrencias[[#This Row],[Matricula]],Cadastros!$P:$Q,2,0))</f>
        <v>Funcionario 21</v>
      </c>
      <c r="G175" s="49" t="s">
        <v>90</v>
      </c>
      <c r="H175" s="79" t="s">
        <v>384</v>
      </c>
      <c r="I175" s="81"/>
      <c r="J175" s="82" t="s">
        <v>95</v>
      </c>
      <c r="K175" s="85" t="s">
        <v>375</v>
      </c>
      <c r="L175" s="89"/>
      <c r="M175" s="101" t="str" cm="1">
        <f t="array" ref="M175">INDEX('Jornada Prevista'!$H:$H,MATCH(1,('Jornada Prevista'!$B:$B=FOcorrencias[[#This Row],[Matricula]])*('Jornada Prevista'!$P:$P=FOcorrencias[[#This Row],[Mês/Ano]]),0))</f>
        <v>Empresa Z</v>
      </c>
      <c r="N175" s="101" t="str" cm="1">
        <f t="array" ref="N175">INDEX('Jornada Prevista'!$I:$I,MATCH(1,('Jornada Prevista'!$B:$B=FOcorrencias[[#This Row],[Matricula]])*('Jornada Prevista'!$P:$P=FOcorrencias[[#This Row],[Mês/Ano]]),0))</f>
        <v>Financeiro</v>
      </c>
      <c r="O175" s="97" t="str" cm="1">
        <f t="array" ref="O175">INDEX('Jornada Prevista'!$J:$J,MATCH(1,('Jornada Prevista'!$B:$B=FOcorrencias[[#This Row],[Matricula]])*('Jornada Prevista'!$P:$P=FOcorrencias[[#This Row],[Mês/Ano]]),0))</f>
        <v>Administrador</v>
      </c>
      <c r="P175" s="97" t="str" cm="1">
        <f t="array" ref="P175">INDEX('Jornada Prevista'!$K:$K,MATCH(1,('Jornada Prevista'!$B:$B=FOcorrencias[[#This Row],[Matricula]])*('Jornada Prevista'!$P:$P=FOcorrencias[[#This Row],[Mês/Ano]]),0))</f>
        <v>Turno C</v>
      </c>
      <c r="Q175" s="97" t="str" cm="1">
        <f t="array" ref="Q175">INDEX('Jornada Prevista'!$L:$L,MATCH(1,('Jornada Prevista'!$B:$B=FOcorrencias[[#This Row],[Matricula]])*('Jornada Prevista'!$P:$P=FOcorrencias[[#This Row],[Mês/Ano]]),0))</f>
        <v>5x1</v>
      </c>
      <c r="R175" s="97" t="str" cm="1">
        <f t="array" ref="R175">INDEX('Jornada Prevista'!$M:$M,MATCH(1,('Jornada Prevista'!$B:$B=FOcorrencias[[#This Row],[Matricula]])*('Jornada Prevista'!$P:$P=FOcorrencias[[#This Row],[Mês/Ano]]),0))</f>
        <v>CLT</v>
      </c>
      <c r="S175" s="97">
        <f>SUMIFS('Jornada Prevista'!$G:$G,'Jornada Prevista'!$B:$B,FOcorrencias[[#This Row],[Matricula]],'Jornada Prevista'!$P:$P,FOcorrencias[[#This Row],[Mês/Ano]])</f>
        <v>184.80000000000015</v>
      </c>
      <c r="T175" s="105">
        <f>SUMIFS('Jornada Prevista'!$N:$N,'Jornada Prevista'!$B:$B,FOcorrencias[[#This Row],[Matricula]],'Jornada Prevista'!$P:$P,FOcorrencias[[#This Row],[Mês/Ano]])</f>
        <v>6251.84</v>
      </c>
      <c r="U175" s="101">
        <f>SUMIFS('Jornada Prevista'!$O:$O,'Jornada Prevista'!$B:$B,FOcorrencias[[#This Row],[Matricula]],'Jornada Prevista'!$P:$P,FOcorrencias[[#This Row],[Mês/Ano]])</f>
        <v>33.830303030303</v>
      </c>
      <c r="V175" s="94" t="str">
        <f>IF(FOcorrencias[[#This Row],[Data da Ocorrência]]="","",TEXT(FOcorrencias[[#This Row],[Data da Ocorrência]],"mm/aaaa"))</f>
        <v>05/2025</v>
      </c>
    </row>
    <row r="176" spans="2:22" ht="14.4" x14ac:dyDescent="0.25">
      <c r="B176" s="61">
        <v>173</v>
      </c>
      <c r="C176" s="51" t="s">
        <v>152</v>
      </c>
      <c r="D176" s="63" t="str">
        <f>IF(FOcorrencias[[#This Row],[Data da Ocorrência]]="","",TEXT(FOcorrencias[[#This Row],[Data da Ocorrência]],"dddd"))</f>
        <v>sábado</v>
      </c>
      <c r="E176" s="79">
        <v>21</v>
      </c>
      <c r="F176" s="80" t="str">
        <f>IF(FOcorrencias[[#This Row],[Matricula]]="","",VLOOKUP(FOcorrencias[[#This Row],[Matricula]],Cadastros!$P:$Q,2,0))</f>
        <v>Funcionario 21</v>
      </c>
      <c r="G176" s="49" t="s">
        <v>88</v>
      </c>
      <c r="H176" s="79" t="s">
        <v>366</v>
      </c>
      <c r="I176" s="81" t="s">
        <v>393</v>
      </c>
      <c r="J176" s="82" t="s">
        <v>95</v>
      </c>
      <c r="K176" s="85" t="s">
        <v>402</v>
      </c>
      <c r="L176" s="89"/>
      <c r="M176" s="101" t="str" cm="1">
        <f t="array" ref="M176">INDEX('Jornada Prevista'!$H:$H,MATCH(1,('Jornada Prevista'!$B:$B=FOcorrencias[[#This Row],[Matricula]])*('Jornada Prevista'!$P:$P=FOcorrencias[[#This Row],[Mês/Ano]]),0))</f>
        <v>Empresa Y</v>
      </c>
      <c r="N176" s="101" t="str" cm="1">
        <f t="array" ref="N176">INDEX('Jornada Prevista'!$I:$I,MATCH(1,('Jornada Prevista'!$B:$B=FOcorrencias[[#This Row],[Matricula]])*('Jornada Prevista'!$P:$P=FOcorrencias[[#This Row],[Mês/Ano]]),0))</f>
        <v>Financeiro</v>
      </c>
      <c r="O176" s="97" t="str" cm="1">
        <f t="array" ref="O176">INDEX('Jornada Prevista'!$J:$J,MATCH(1,('Jornada Prevista'!$B:$B=FOcorrencias[[#This Row],[Matricula]])*('Jornada Prevista'!$P:$P=FOcorrencias[[#This Row],[Mês/Ano]]),0))</f>
        <v>Analista</v>
      </c>
      <c r="P176" s="97" t="str" cm="1">
        <f t="array" ref="P176">INDEX('Jornada Prevista'!$K:$K,MATCH(1,('Jornada Prevista'!$B:$B=FOcorrencias[[#This Row],[Matricula]])*('Jornada Prevista'!$P:$P=FOcorrencias[[#This Row],[Mês/Ano]]),0))</f>
        <v>Turno B</v>
      </c>
      <c r="Q176" s="97" t="str" cm="1">
        <f t="array" ref="Q176">INDEX('Jornada Prevista'!$L:$L,MATCH(1,('Jornada Prevista'!$B:$B=FOcorrencias[[#This Row],[Matricula]])*('Jornada Prevista'!$P:$P=FOcorrencias[[#This Row],[Mês/Ano]]),0))</f>
        <v>6x1</v>
      </c>
      <c r="R176" s="97" t="str" cm="1">
        <f t="array" ref="R176">INDEX('Jornada Prevista'!$M:$M,MATCH(1,('Jornada Prevista'!$B:$B=FOcorrencias[[#This Row],[Matricula]])*('Jornada Prevista'!$P:$P=FOcorrencias[[#This Row],[Mês/Ano]]),0))</f>
        <v>PJ</v>
      </c>
      <c r="S176" s="97">
        <f>SUMIFS('Jornada Prevista'!$G:$G,'Jornada Prevista'!$B:$B,FOcorrencias[[#This Row],[Matricula]],'Jornada Prevista'!$P:$P,FOcorrencias[[#This Row],[Mês/Ano]])</f>
        <v>184.80000000000015</v>
      </c>
      <c r="T176" s="105">
        <f>SUMIFS('Jornada Prevista'!$N:$N,'Jornada Prevista'!$B:$B,FOcorrencias[[#This Row],[Matricula]],'Jornada Prevista'!$P:$P,FOcorrencias[[#This Row],[Mês/Ano]])</f>
        <v>9849.11</v>
      </c>
      <c r="U176" s="101">
        <f>SUMIFS('Jornada Prevista'!$O:$O,'Jornada Prevista'!$B:$B,FOcorrencias[[#This Row],[Matricula]],'Jornada Prevista'!$P:$P,FOcorrencias[[#This Row],[Mês/Ano]])</f>
        <v>53.296049783549741</v>
      </c>
      <c r="V176" s="94" t="str">
        <f>IF(FOcorrencias[[#This Row],[Data da Ocorrência]]="","",TEXT(FOcorrencias[[#This Row],[Data da Ocorrência]],"mm/aaaa"))</f>
        <v>10/2025</v>
      </c>
    </row>
    <row r="177" spans="2:22" ht="14.4" x14ac:dyDescent="0.25">
      <c r="B177" s="61">
        <v>174</v>
      </c>
      <c r="C177" s="51" t="s">
        <v>279</v>
      </c>
      <c r="D177" s="63" t="str">
        <f>IF(FOcorrencias[[#This Row],[Data da Ocorrência]]="","",TEXT(FOcorrencias[[#This Row],[Data da Ocorrência]],"dddd"))</f>
        <v>sábado</v>
      </c>
      <c r="E177" s="79">
        <v>21</v>
      </c>
      <c r="F177" s="80" t="str">
        <f>IF(FOcorrencias[[#This Row],[Matricula]]="","",VLOOKUP(FOcorrencias[[#This Row],[Matricula]],Cadastros!$P:$Q,2,0))</f>
        <v>Funcionario 21</v>
      </c>
      <c r="G177" s="49" t="s">
        <v>87</v>
      </c>
      <c r="H177" s="79" t="s">
        <v>397</v>
      </c>
      <c r="I177" s="81"/>
      <c r="J177" s="82" t="s">
        <v>371</v>
      </c>
      <c r="K177" s="85" t="s">
        <v>375</v>
      </c>
      <c r="L177" s="89" t="s">
        <v>395</v>
      </c>
      <c r="M177" s="101" t="str" cm="1">
        <f t="array" ref="M177">INDEX('Jornada Prevista'!$H:$H,MATCH(1,('Jornada Prevista'!$B:$B=FOcorrencias[[#This Row],[Matricula]])*('Jornada Prevista'!$P:$P=FOcorrencias[[#This Row],[Mês/Ano]]),0))</f>
        <v>Empresa Y</v>
      </c>
      <c r="N177" s="101" t="str" cm="1">
        <f t="array" ref="N177">INDEX('Jornada Prevista'!$I:$I,MATCH(1,('Jornada Prevista'!$B:$B=FOcorrencias[[#This Row],[Matricula]])*('Jornada Prevista'!$P:$P=FOcorrencias[[#This Row],[Mês/Ano]]),0))</f>
        <v>Engenharia</v>
      </c>
      <c r="O177" s="97" t="str" cm="1">
        <f t="array" ref="O177">INDEX('Jornada Prevista'!$J:$J,MATCH(1,('Jornada Prevista'!$B:$B=FOcorrencias[[#This Row],[Matricula]])*('Jornada Prevista'!$P:$P=FOcorrencias[[#This Row],[Mês/Ano]]),0))</f>
        <v>Analista Sênior</v>
      </c>
      <c r="P177" s="97" t="str" cm="1">
        <f t="array" ref="P177">INDEX('Jornada Prevista'!$K:$K,MATCH(1,('Jornada Prevista'!$B:$B=FOcorrencias[[#This Row],[Matricula]])*('Jornada Prevista'!$P:$P=FOcorrencias[[#This Row],[Mês/Ano]]),0))</f>
        <v>Turno A</v>
      </c>
      <c r="Q177" s="97" t="str" cm="1">
        <f t="array" ref="Q177">INDEX('Jornada Prevista'!$L:$L,MATCH(1,('Jornada Prevista'!$B:$B=FOcorrencias[[#This Row],[Matricula]])*('Jornada Prevista'!$P:$P=FOcorrencias[[#This Row],[Mês/Ano]]),0))</f>
        <v>6x1</v>
      </c>
      <c r="R177" s="97" t="str" cm="1">
        <f t="array" ref="R177">INDEX('Jornada Prevista'!$M:$M,MATCH(1,('Jornada Prevista'!$B:$B=FOcorrencias[[#This Row],[Matricula]])*('Jornada Prevista'!$P:$P=FOcorrencias[[#This Row],[Mês/Ano]]),0))</f>
        <v>CLT</v>
      </c>
      <c r="S177" s="97">
        <f>SUMIFS('Jornada Prevista'!$G:$G,'Jornada Prevista'!$B:$B,FOcorrencias[[#This Row],[Matricula]],'Jornada Prevista'!$P:$P,FOcorrencias[[#This Row],[Mês/Ano]])</f>
        <v>184.80000000000015</v>
      </c>
      <c r="T177" s="105">
        <f>SUMIFS('Jornada Prevista'!$N:$N,'Jornada Prevista'!$B:$B,FOcorrencias[[#This Row],[Matricula]],'Jornada Prevista'!$P:$P,FOcorrencias[[#This Row],[Mês/Ano]])</f>
        <v>7674.56</v>
      </c>
      <c r="U177" s="101">
        <f>SUMIFS('Jornada Prevista'!$O:$O,'Jornada Prevista'!$B:$B,FOcorrencias[[#This Row],[Matricula]],'Jornada Prevista'!$P:$P,FOcorrencias[[#This Row],[Mês/Ano]])</f>
        <v>41.529004329004295</v>
      </c>
      <c r="V177" s="94" t="str">
        <f>IF(FOcorrencias[[#This Row],[Data da Ocorrência]]="","",TEXT(FOcorrencias[[#This Row],[Data da Ocorrência]],"mm/aaaa"))</f>
        <v>07/2025</v>
      </c>
    </row>
    <row r="178" spans="2:22" ht="14.4" x14ac:dyDescent="0.25">
      <c r="B178" s="61">
        <v>175</v>
      </c>
      <c r="C178" s="51" t="s">
        <v>157</v>
      </c>
      <c r="D178" s="63" t="str">
        <f>IF(FOcorrencias[[#This Row],[Data da Ocorrência]]="","",TEXT(FOcorrencias[[#This Row],[Data da Ocorrência]],"dddd"))</f>
        <v>segunda-feira</v>
      </c>
      <c r="E178" s="79">
        <v>21</v>
      </c>
      <c r="F178" s="80" t="str">
        <f>IF(FOcorrencias[[#This Row],[Matricula]]="","",VLOOKUP(FOcorrencias[[#This Row],[Matricula]],Cadastros!$P:$Q,2,0))</f>
        <v>Funcionario 21</v>
      </c>
      <c r="G178" s="49" t="s">
        <v>87</v>
      </c>
      <c r="H178" s="79" t="s">
        <v>373</v>
      </c>
      <c r="I178" s="81" t="s">
        <v>400</v>
      </c>
      <c r="J178" s="82" t="s">
        <v>95</v>
      </c>
      <c r="K178" s="85" t="s">
        <v>380</v>
      </c>
      <c r="L178" s="89"/>
      <c r="M178" s="101" t="str" cm="1">
        <f t="array" ref="M178">INDEX('Jornada Prevista'!$H:$H,MATCH(1,('Jornada Prevista'!$B:$B=FOcorrencias[[#This Row],[Matricula]])*('Jornada Prevista'!$P:$P=FOcorrencias[[#This Row],[Mês/Ano]]),0))</f>
        <v>Empresa Z</v>
      </c>
      <c r="N178" s="101" t="str" cm="1">
        <f t="array" ref="N178">INDEX('Jornada Prevista'!$I:$I,MATCH(1,('Jornada Prevista'!$B:$B=FOcorrencias[[#This Row],[Matricula]])*('Jornada Prevista'!$P:$P=FOcorrencias[[#This Row],[Mês/Ano]]),0))</f>
        <v>Engenharia</v>
      </c>
      <c r="O178" s="97" t="str" cm="1">
        <f t="array" ref="O178">INDEX('Jornada Prevista'!$J:$J,MATCH(1,('Jornada Prevista'!$B:$B=FOcorrencias[[#This Row],[Matricula]])*('Jornada Prevista'!$P:$P=FOcorrencias[[#This Row],[Mês/Ano]]),0))</f>
        <v>Auxiliar Administrativo</v>
      </c>
      <c r="P178" s="97" t="str" cm="1">
        <f t="array" ref="P178">INDEX('Jornada Prevista'!$K:$K,MATCH(1,('Jornada Prevista'!$B:$B=FOcorrencias[[#This Row],[Matricula]])*('Jornada Prevista'!$P:$P=FOcorrencias[[#This Row],[Mês/Ano]]),0))</f>
        <v>Turno B</v>
      </c>
      <c r="Q178" s="97" t="str" cm="1">
        <f t="array" ref="Q178">INDEX('Jornada Prevista'!$L:$L,MATCH(1,('Jornada Prevista'!$B:$B=FOcorrencias[[#This Row],[Matricula]])*('Jornada Prevista'!$P:$P=FOcorrencias[[#This Row],[Mês/Ano]]),0))</f>
        <v>12x36</v>
      </c>
      <c r="R178" s="97" t="str" cm="1">
        <f t="array" ref="R178">INDEX('Jornada Prevista'!$M:$M,MATCH(1,('Jornada Prevista'!$B:$B=FOcorrencias[[#This Row],[Matricula]])*('Jornada Prevista'!$P:$P=FOcorrencias[[#This Row],[Mês/Ano]]),0))</f>
        <v>Estágio</v>
      </c>
      <c r="S178" s="97">
        <f>SUMIFS('Jornada Prevista'!$G:$G,'Jornada Prevista'!$B:$B,FOcorrencias[[#This Row],[Matricula]],'Jornada Prevista'!$P:$P,FOcorrencias[[#This Row],[Mês/Ano]])</f>
        <v>184.80000000000015</v>
      </c>
      <c r="T178" s="105">
        <f>SUMIFS('Jornada Prevista'!$N:$N,'Jornada Prevista'!$B:$B,FOcorrencias[[#This Row],[Matricula]],'Jornada Prevista'!$P:$P,FOcorrencias[[#This Row],[Mês/Ano]])</f>
        <v>8202.93</v>
      </c>
      <c r="U178" s="101">
        <f>SUMIFS('Jornada Prevista'!$O:$O,'Jornada Prevista'!$B:$B,FOcorrencias[[#This Row],[Matricula]],'Jornada Prevista'!$P:$P,FOcorrencias[[#This Row],[Mês/Ano]])</f>
        <v>44.388149350649314</v>
      </c>
      <c r="V178" s="94" t="str">
        <f>IF(FOcorrencias[[#This Row],[Data da Ocorrência]]="","",TEXT(FOcorrencias[[#This Row],[Data da Ocorrência]],"mm/aaaa"))</f>
        <v>04/2025</v>
      </c>
    </row>
    <row r="179" spans="2:22" ht="14.4" x14ac:dyDescent="0.25">
      <c r="B179" s="61">
        <v>176</v>
      </c>
      <c r="C179" s="51" t="s">
        <v>280</v>
      </c>
      <c r="D179" s="63" t="str">
        <f>IF(FOcorrencias[[#This Row],[Data da Ocorrência]]="","",TEXT(FOcorrencias[[#This Row],[Data da Ocorrência]],"dddd"))</f>
        <v>quarta-feira</v>
      </c>
      <c r="E179" s="79">
        <v>21</v>
      </c>
      <c r="F179" s="80" t="str">
        <f>IF(FOcorrencias[[#This Row],[Matricula]]="","",VLOOKUP(FOcorrencias[[#This Row],[Matricula]],Cadastros!$P:$Q,2,0))</f>
        <v>Funcionario 21</v>
      </c>
      <c r="G179" s="49" t="s">
        <v>87</v>
      </c>
      <c r="H179" s="79" t="s">
        <v>378</v>
      </c>
      <c r="I179" s="81"/>
      <c r="J179" s="82" t="s">
        <v>371</v>
      </c>
      <c r="K179" s="85" t="s">
        <v>379</v>
      </c>
      <c r="L179" s="89"/>
      <c r="M179" s="101" t="str" cm="1">
        <f t="array" ref="M179">INDEX('Jornada Prevista'!$H:$H,MATCH(1,('Jornada Prevista'!$B:$B=FOcorrencias[[#This Row],[Matricula]])*('Jornada Prevista'!$P:$P=FOcorrencias[[#This Row],[Mês/Ano]]),0))</f>
        <v>Empresa Y</v>
      </c>
      <c r="N179" s="101" t="str" cm="1">
        <f t="array" ref="N179">INDEX('Jornada Prevista'!$I:$I,MATCH(1,('Jornada Prevista'!$B:$B=FOcorrencias[[#This Row],[Matricula]])*('Jornada Prevista'!$P:$P=FOcorrencias[[#This Row],[Mês/Ano]]),0))</f>
        <v>Engenharia</v>
      </c>
      <c r="O179" s="97" t="str" cm="1">
        <f t="array" ref="O179">INDEX('Jornada Prevista'!$J:$J,MATCH(1,('Jornada Prevista'!$B:$B=FOcorrencias[[#This Row],[Matricula]])*('Jornada Prevista'!$P:$P=FOcorrencias[[#This Row],[Mês/Ano]]),0))</f>
        <v>Analista Sênior</v>
      </c>
      <c r="P179" s="97" t="str" cm="1">
        <f t="array" ref="P179">INDEX('Jornada Prevista'!$K:$K,MATCH(1,('Jornada Prevista'!$B:$B=FOcorrencias[[#This Row],[Matricula]])*('Jornada Prevista'!$P:$P=FOcorrencias[[#This Row],[Mês/Ano]]),0))</f>
        <v>Turno A</v>
      </c>
      <c r="Q179" s="97" t="str" cm="1">
        <f t="array" ref="Q179">INDEX('Jornada Prevista'!$L:$L,MATCH(1,('Jornada Prevista'!$B:$B=FOcorrencias[[#This Row],[Matricula]])*('Jornada Prevista'!$P:$P=FOcorrencias[[#This Row],[Mês/Ano]]),0))</f>
        <v>6x1</v>
      </c>
      <c r="R179" s="97" t="str" cm="1">
        <f t="array" ref="R179">INDEX('Jornada Prevista'!$M:$M,MATCH(1,('Jornada Prevista'!$B:$B=FOcorrencias[[#This Row],[Matricula]])*('Jornada Prevista'!$P:$P=FOcorrencias[[#This Row],[Mês/Ano]]),0))</f>
        <v>CLT</v>
      </c>
      <c r="S179" s="97">
        <f>SUMIFS('Jornada Prevista'!$G:$G,'Jornada Prevista'!$B:$B,FOcorrencias[[#This Row],[Matricula]],'Jornada Prevista'!$P:$P,FOcorrencias[[#This Row],[Mês/Ano]])</f>
        <v>184.80000000000015</v>
      </c>
      <c r="T179" s="105">
        <f>SUMIFS('Jornada Prevista'!$N:$N,'Jornada Prevista'!$B:$B,FOcorrencias[[#This Row],[Matricula]],'Jornada Prevista'!$P:$P,FOcorrencias[[#This Row],[Mês/Ano]])</f>
        <v>7674.56</v>
      </c>
      <c r="U179" s="101">
        <f>SUMIFS('Jornada Prevista'!$O:$O,'Jornada Prevista'!$B:$B,FOcorrencias[[#This Row],[Matricula]],'Jornada Prevista'!$P:$P,FOcorrencias[[#This Row],[Mês/Ano]])</f>
        <v>41.529004329004295</v>
      </c>
      <c r="V179" s="94" t="str">
        <f>IF(FOcorrencias[[#This Row],[Data da Ocorrência]]="","",TEXT(FOcorrencias[[#This Row],[Data da Ocorrência]],"mm/aaaa"))</f>
        <v>07/2025</v>
      </c>
    </row>
    <row r="180" spans="2:22" ht="14.4" x14ac:dyDescent="0.25">
      <c r="B180" s="61">
        <v>177</v>
      </c>
      <c r="C180" s="51" t="s">
        <v>208</v>
      </c>
      <c r="D180" s="63" t="str">
        <f>IF(FOcorrencias[[#This Row],[Data da Ocorrência]]="","",TEXT(FOcorrencias[[#This Row],[Data da Ocorrência]],"dddd"))</f>
        <v>quinta-feira</v>
      </c>
      <c r="E180" s="79">
        <v>21</v>
      </c>
      <c r="F180" s="80" t="str">
        <f>IF(FOcorrencias[[#This Row],[Matricula]]="","",VLOOKUP(FOcorrencias[[#This Row],[Matricula]],Cadastros!$P:$Q,2,0))</f>
        <v>Funcionario 21</v>
      </c>
      <c r="G180" s="49" t="s">
        <v>87</v>
      </c>
      <c r="H180" s="79" t="s">
        <v>397</v>
      </c>
      <c r="I180" s="81"/>
      <c r="J180" s="82" t="s">
        <v>95</v>
      </c>
      <c r="K180" s="85" t="s">
        <v>380</v>
      </c>
      <c r="L180" s="89"/>
      <c r="M180" s="101" t="str" cm="1">
        <f t="array" ref="M180">INDEX('Jornada Prevista'!$H:$H,MATCH(1,('Jornada Prevista'!$B:$B=FOcorrencias[[#This Row],[Matricula]])*('Jornada Prevista'!$P:$P=FOcorrencias[[#This Row],[Mês/Ano]]),0))</f>
        <v>Empresa Z</v>
      </c>
      <c r="N180" s="101" t="str" cm="1">
        <f t="array" ref="N180">INDEX('Jornada Prevista'!$I:$I,MATCH(1,('Jornada Prevista'!$B:$B=FOcorrencias[[#This Row],[Matricula]])*('Jornada Prevista'!$P:$P=FOcorrencias[[#This Row],[Mês/Ano]]),0))</f>
        <v>Engenharia</v>
      </c>
      <c r="O180" s="97" t="str" cm="1">
        <f t="array" ref="O180">INDEX('Jornada Prevista'!$J:$J,MATCH(1,('Jornada Prevista'!$B:$B=FOcorrencias[[#This Row],[Matricula]])*('Jornada Prevista'!$P:$P=FOcorrencias[[#This Row],[Mês/Ano]]),0))</f>
        <v>Auxiliar Administrativo</v>
      </c>
      <c r="P180" s="97" t="str" cm="1">
        <f t="array" ref="P180">INDEX('Jornada Prevista'!$K:$K,MATCH(1,('Jornada Prevista'!$B:$B=FOcorrencias[[#This Row],[Matricula]])*('Jornada Prevista'!$P:$P=FOcorrencias[[#This Row],[Mês/Ano]]),0))</f>
        <v>Turno B</v>
      </c>
      <c r="Q180" s="97" t="str" cm="1">
        <f t="array" ref="Q180">INDEX('Jornada Prevista'!$L:$L,MATCH(1,('Jornada Prevista'!$B:$B=FOcorrencias[[#This Row],[Matricula]])*('Jornada Prevista'!$P:$P=FOcorrencias[[#This Row],[Mês/Ano]]),0))</f>
        <v>12x36</v>
      </c>
      <c r="R180" s="97" t="str" cm="1">
        <f t="array" ref="R180">INDEX('Jornada Prevista'!$M:$M,MATCH(1,('Jornada Prevista'!$B:$B=FOcorrencias[[#This Row],[Matricula]])*('Jornada Prevista'!$P:$P=FOcorrencias[[#This Row],[Mês/Ano]]),0))</f>
        <v>Estágio</v>
      </c>
      <c r="S180" s="97">
        <f>SUMIFS('Jornada Prevista'!$G:$G,'Jornada Prevista'!$B:$B,FOcorrencias[[#This Row],[Matricula]],'Jornada Prevista'!$P:$P,FOcorrencias[[#This Row],[Mês/Ano]])</f>
        <v>184.80000000000015</v>
      </c>
      <c r="T180" s="105">
        <f>SUMIFS('Jornada Prevista'!$N:$N,'Jornada Prevista'!$B:$B,FOcorrencias[[#This Row],[Matricula]],'Jornada Prevista'!$P:$P,FOcorrencias[[#This Row],[Mês/Ano]])</f>
        <v>8202.93</v>
      </c>
      <c r="U180" s="101">
        <f>SUMIFS('Jornada Prevista'!$O:$O,'Jornada Prevista'!$B:$B,FOcorrencias[[#This Row],[Matricula]],'Jornada Prevista'!$P:$P,FOcorrencias[[#This Row],[Mês/Ano]])</f>
        <v>44.388149350649314</v>
      </c>
      <c r="V180" s="94" t="str">
        <f>IF(FOcorrencias[[#This Row],[Data da Ocorrência]]="","",TEXT(FOcorrencias[[#This Row],[Data da Ocorrência]],"mm/aaaa"))</f>
        <v>04/2025</v>
      </c>
    </row>
    <row r="181" spans="2:22" ht="14.4" x14ac:dyDescent="0.25">
      <c r="B181" s="61">
        <v>178</v>
      </c>
      <c r="C181" s="51" t="s">
        <v>281</v>
      </c>
      <c r="D181" s="63" t="str">
        <f>IF(FOcorrencias[[#This Row],[Data da Ocorrência]]="","",TEXT(FOcorrencias[[#This Row],[Data da Ocorrência]],"dddd"))</f>
        <v>sábado</v>
      </c>
      <c r="E181" s="79">
        <v>22</v>
      </c>
      <c r="F181" s="80" t="str">
        <f>IF(FOcorrencias[[#This Row],[Matricula]]="","",VLOOKUP(FOcorrencias[[#This Row],[Matricula]],Cadastros!$P:$Q,2,0))</f>
        <v>Funcionario 22</v>
      </c>
      <c r="G181" s="49" t="s">
        <v>88</v>
      </c>
      <c r="H181" s="79" t="s">
        <v>378</v>
      </c>
      <c r="I181" s="81"/>
      <c r="J181" s="82" t="s">
        <v>371</v>
      </c>
      <c r="K181" s="85" t="s">
        <v>396</v>
      </c>
      <c r="L181" s="89"/>
      <c r="M181" s="101" t="str" cm="1">
        <f t="array" ref="M181">INDEX('Jornada Prevista'!$H:$H,MATCH(1,('Jornada Prevista'!$B:$B=FOcorrencias[[#This Row],[Matricula]])*('Jornada Prevista'!$P:$P=FOcorrencias[[#This Row],[Mês/Ano]]),0))</f>
        <v>Empresa X</v>
      </c>
      <c r="N181" s="101" t="str" cm="1">
        <f t="array" ref="N181">INDEX('Jornada Prevista'!$I:$I,MATCH(1,('Jornada Prevista'!$B:$B=FOcorrencias[[#This Row],[Matricula]])*('Jornada Prevista'!$P:$P=FOcorrencias[[#This Row],[Mês/Ano]]),0))</f>
        <v>Compras</v>
      </c>
      <c r="O181" s="97" t="str" cm="1">
        <f t="array" ref="O181">INDEX('Jornada Prevista'!$J:$J,MATCH(1,('Jornada Prevista'!$B:$B=FOcorrencias[[#This Row],[Matricula]])*('Jornada Prevista'!$P:$P=FOcorrencias[[#This Row],[Mês/Ano]]),0))</f>
        <v>Coordenador</v>
      </c>
      <c r="P181" s="97" t="str" cm="1">
        <f t="array" ref="P181">INDEX('Jornada Prevista'!$K:$K,MATCH(1,('Jornada Prevista'!$B:$B=FOcorrencias[[#This Row],[Matricula]])*('Jornada Prevista'!$P:$P=FOcorrencias[[#This Row],[Mês/Ano]]),0))</f>
        <v>Turno A</v>
      </c>
      <c r="Q181" s="97" t="str" cm="1">
        <f t="array" ref="Q181">INDEX('Jornada Prevista'!$L:$L,MATCH(1,('Jornada Prevista'!$B:$B=FOcorrencias[[#This Row],[Matricula]])*('Jornada Prevista'!$P:$P=FOcorrencias[[#This Row],[Mês/Ano]]),0))</f>
        <v>12x36</v>
      </c>
      <c r="R181" s="97" t="str" cm="1">
        <f t="array" ref="R181">INDEX('Jornada Prevista'!$M:$M,MATCH(1,('Jornada Prevista'!$B:$B=FOcorrencias[[#This Row],[Matricula]])*('Jornada Prevista'!$P:$P=FOcorrencias[[#This Row],[Mês/Ano]]),0))</f>
        <v>PJ</v>
      </c>
      <c r="S181" s="97">
        <f>SUMIFS('Jornada Prevista'!$G:$G,'Jornada Prevista'!$B:$B,FOcorrencias[[#This Row],[Matricula]],'Jornada Prevista'!$P:$P,FOcorrencias[[#This Row],[Mês/Ano]])</f>
        <v>184.80000000000015</v>
      </c>
      <c r="T181" s="105">
        <f>SUMIFS('Jornada Prevista'!$N:$N,'Jornada Prevista'!$B:$B,FOcorrencias[[#This Row],[Matricula]],'Jornada Prevista'!$P:$P,FOcorrencias[[#This Row],[Mês/Ano]])</f>
        <v>9095.89</v>
      </c>
      <c r="U181" s="101">
        <f>SUMIFS('Jornada Prevista'!$O:$O,'Jornada Prevista'!$B:$B,FOcorrencias[[#This Row],[Matricula]],'Jornada Prevista'!$P:$P,FOcorrencias[[#This Row],[Mês/Ano]])</f>
        <v>49.220183982683942</v>
      </c>
      <c r="V181" s="94" t="str">
        <f>IF(FOcorrencias[[#This Row],[Data da Ocorrência]]="","",TEXT(FOcorrencias[[#This Row],[Data da Ocorrência]],"mm/aaaa"))</f>
        <v>09/2025</v>
      </c>
    </row>
    <row r="182" spans="2:22" ht="14.4" x14ac:dyDescent="0.25">
      <c r="B182" s="61">
        <v>179</v>
      </c>
      <c r="C182" s="51" t="s">
        <v>282</v>
      </c>
      <c r="D182" s="63" t="str">
        <f>IF(FOcorrencias[[#This Row],[Data da Ocorrência]]="","",TEXT(FOcorrencias[[#This Row],[Data da Ocorrência]],"dddd"))</f>
        <v>domingo</v>
      </c>
      <c r="E182" s="79">
        <v>22</v>
      </c>
      <c r="F182" s="80" t="str">
        <f>IF(FOcorrencias[[#This Row],[Matricula]]="","",VLOOKUP(FOcorrencias[[#This Row],[Matricula]],Cadastros!$P:$Q,2,0))</f>
        <v>Funcionario 22</v>
      </c>
      <c r="G182" s="49" t="s">
        <v>89</v>
      </c>
      <c r="H182" s="79" t="s">
        <v>391</v>
      </c>
      <c r="I182" s="81"/>
      <c r="J182" s="82" t="s">
        <v>371</v>
      </c>
      <c r="K182" s="85" t="s">
        <v>398</v>
      </c>
      <c r="L182" s="89"/>
      <c r="M182" s="101" t="str" cm="1">
        <f t="array" ref="M182">INDEX('Jornada Prevista'!$H:$H,MATCH(1,('Jornada Prevista'!$B:$B=FOcorrencias[[#This Row],[Matricula]])*('Jornada Prevista'!$P:$P=FOcorrencias[[#This Row],[Mês/Ano]]),0))</f>
        <v>Empresa Y</v>
      </c>
      <c r="N182" s="101" t="str" cm="1">
        <f t="array" ref="N182">INDEX('Jornada Prevista'!$I:$I,MATCH(1,('Jornada Prevista'!$B:$B=FOcorrencias[[#This Row],[Matricula]])*('Jornada Prevista'!$P:$P=FOcorrencias[[#This Row],[Mês/Ano]]),0))</f>
        <v>Recursos Humanos</v>
      </c>
      <c r="O182" s="97" t="str" cm="1">
        <f t="array" ref="O182">INDEX('Jornada Prevista'!$J:$J,MATCH(1,('Jornada Prevista'!$B:$B=FOcorrencias[[#This Row],[Matricula]])*('Jornada Prevista'!$P:$P=FOcorrencias[[#This Row],[Mês/Ano]]),0))</f>
        <v>Coordenador</v>
      </c>
      <c r="P182" s="97" t="str" cm="1">
        <f t="array" ref="P182">INDEX('Jornada Prevista'!$K:$K,MATCH(1,('Jornada Prevista'!$B:$B=FOcorrencias[[#This Row],[Matricula]])*('Jornada Prevista'!$P:$P=FOcorrencias[[#This Row],[Mês/Ano]]),0))</f>
        <v>Turno Folguista</v>
      </c>
      <c r="Q182" s="97" t="str" cm="1">
        <f t="array" ref="Q182">INDEX('Jornada Prevista'!$L:$L,MATCH(1,('Jornada Prevista'!$B:$B=FOcorrencias[[#This Row],[Matricula]])*('Jornada Prevista'!$P:$P=FOcorrencias[[#This Row],[Mês/Ano]]),0))</f>
        <v>5x1</v>
      </c>
      <c r="R182" s="97" t="str" cm="1">
        <f t="array" ref="R182">INDEX('Jornada Prevista'!$M:$M,MATCH(1,('Jornada Prevista'!$B:$B=FOcorrencias[[#This Row],[Matricula]])*('Jornada Prevista'!$P:$P=FOcorrencias[[#This Row],[Mês/Ano]]),0))</f>
        <v>Estágio</v>
      </c>
      <c r="S182" s="97">
        <f>SUMIFS('Jornada Prevista'!$G:$G,'Jornada Prevista'!$B:$B,FOcorrencias[[#This Row],[Matricula]],'Jornada Prevista'!$P:$P,FOcorrencias[[#This Row],[Mês/Ano]])</f>
        <v>184.80000000000015</v>
      </c>
      <c r="T182" s="105">
        <f>SUMIFS('Jornada Prevista'!$N:$N,'Jornada Prevista'!$B:$B,FOcorrencias[[#This Row],[Matricula]],'Jornada Prevista'!$P:$P,FOcorrencias[[#This Row],[Mês/Ano]])</f>
        <v>6084.84</v>
      </c>
      <c r="U182" s="101">
        <f>SUMIFS('Jornada Prevista'!$O:$O,'Jornada Prevista'!$B:$B,FOcorrencias[[#This Row],[Matricula]],'Jornada Prevista'!$P:$P,FOcorrencias[[#This Row],[Mês/Ano]])</f>
        <v>32.926623376623347</v>
      </c>
      <c r="V182" s="94" t="str">
        <f>IF(FOcorrencias[[#This Row],[Data da Ocorrência]]="","",TEXT(FOcorrencias[[#This Row],[Data da Ocorrência]],"mm/aaaa"))</f>
        <v>10/2025</v>
      </c>
    </row>
    <row r="183" spans="2:22" ht="14.4" x14ac:dyDescent="0.25">
      <c r="B183" s="61">
        <v>180</v>
      </c>
      <c r="C183" s="51" t="s">
        <v>283</v>
      </c>
      <c r="D183" s="63" t="str">
        <f>IF(FOcorrencias[[#This Row],[Data da Ocorrência]]="","",TEXT(FOcorrencias[[#This Row],[Data da Ocorrência]],"dddd"))</f>
        <v>sábado</v>
      </c>
      <c r="E183" s="79">
        <v>22</v>
      </c>
      <c r="F183" s="80" t="str">
        <f>IF(FOcorrencias[[#This Row],[Matricula]]="","",VLOOKUP(FOcorrencias[[#This Row],[Matricula]],Cadastros!$P:$Q,2,0))</f>
        <v>Funcionario 22</v>
      </c>
      <c r="G183" s="49" t="s">
        <v>89</v>
      </c>
      <c r="H183" s="79" t="s">
        <v>376</v>
      </c>
      <c r="I183" s="81"/>
      <c r="J183" s="82" t="s">
        <v>371</v>
      </c>
      <c r="K183" s="85" t="s">
        <v>370</v>
      </c>
      <c r="L183" s="89" t="s">
        <v>383</v>
      </c>
      <c r="M183" s="101" t="str" cm="1">
        <f t="array" ref="M183">INDEX('Jornada Prevista'!$H:$H,MATCH(1,('Jornada Prevista'!$B:$B=FOcorrencias[[#This Row],[Matricula]])*('Jornada Prevista'!$P:$P=FOcorrencias[[#This Row],[Mês/Ano]]),0))</f>
        <v>Empresa Z</v>
      </c>
      <c r="N183" s="101" t="str" cm="1">
        <f t="array" ref="N183">INDEX('Jornada Prevista'!$I:$I,MATCH(1,('Jornada Prevista'!$B:$B=FOcorrencias[[#This Row],[Matricula]])*('Jornada Prevista'!$P:$P=FOcorrencias[[#This Row],[Mês/Ano]]),0))</f>
        <v>Administração</v>
      </c>
      <c r="O183" s="97" t="str" cm="1">
        <f t="array" ref="O183">INDEX('Jornada Prevista'!$J:$J,MATCH(1,('Jornada Prevista'!$B:$B=FOcorrencias[[#This Row],[Matricula]])*('Jornada Prevista'!$P:$P=FOcorrencias[[#This Row],[Mês/Ano]]),0))</f>
        <v>Atendente</v>
      </c>
      <c r="P183" s="97" t="str" cm="1">
        <f t="array" ref="P183">INDEX('Jornada Prevista'!$K:$K,MATCH(1,('Jornada Prevista'!$B:$B=FOcorrencias[[#This Row],[Matricula]])*('Jornada Prevista'!$P:$P=FOcorrencias[[#This Row],[Mês/Ano]]),0))</f>
        <v>Turno Folguista</v>
      </c>
      <c r="Q183" s="97" t="str" cm="1">
        <f t="array" ref="Q183">INDEX('Jornada Prevista'!$L:$L,MATCH(1,('Jornada Prevista'!$B:$B=FOcorrencias[[#This Row],[Matricula]])*('Jornada Prevista'!$P:$P=FOcorrencias[[#This Row],[Mês/Ano]]),0))</f>
        <v>6x1</v>
      </c>
      <c r="R183" s="97" t="str" cm="1">
        <f t="array" ref="R183">INDEX('Jornada Prevista'!$M:$M,MATCH(1,('Jornada Prevista'!$B:$B=FOcorrencias[[#This Row],[Matricula]])*('Jornada Prevista'!$P:$P=FOcorrencias[[#This Row],[Mês/Ano]]),0))</f>
        <v>Estágio</v>
      </c>
      <c r="S183" s="97">
        <f>SUMIFS('Jornada Prevista'!$G:$G,'Jornada Prevista'!$B:$B,FOcorrencias[[#This Row],[Matricula]],'Jornada Prevista'!$P:$P,FOcorrencias[[#This Row],[Mês/Ano]])</f>
        <v>184.80000000000015</v>
      </c>
      <c r="T183" s="105">
        <f>SUMIFS('Jornada Prevista'!$N:$N,'Jornada Prevista'!$B:$B,FOcorrencias[[#This Row],[Matricula]],'Jornada Prevista'!$P:$P,FOcorrencias[[#This Row],[Mês/Ano]])</f>
        <v>10873.92</v>
      </c>
      <c r="U183" s="101">
        <f>SUMIFS('Jornada Prevista'!$O:$O,'Jornada Prevista'!$B:$B,FOcorrencias[[#This Row],[Matricula]],'Jornada Prevista'!$P:$P,FOcorrencias[[#This Row],[Mês/Ano]])</f>
        <v>58.841558441558391</v>
      </c>
      <c r="V183" s="94" t="str">
        <f>IF(FOcorrencias[[#This Row],[Data da Ocorrência]]="","",TEXT(FOcorrencias[[#This Row],[Data da Ocorrência]],"mm/aaaa"))</f>
        <v>05/2025</v>
      </c>
    </row>
    <row r="184" spans="2:22" ht="14.4" x14ac:dyDescent="0.25">
      <c r="B184" s="61">
        <v>181</v>
      </c>
      <c r="C184" s="51" t="s">
        <v>208</v>
      </c>
      <c r="D184" s="63" t="str">
        <f>IF(FOcorrencias[[#This Row],[Data da Ocorrência]]="","",TEXT(FOcorrencias[[#This Row],[Data da Ocorrência]],"dddd"))</f>
        <v>quinta-feira</v>
      </c>
      <c r="E184" s="79">
        <v>22</v>
      </c>
      <c r="F184" s="80" t="str">
        <f>IF(FOcorrencias[[#This Row],[Matricula]]="","",VLOOKUP(FOcorrencias[[#This Row],[Matricula]],Cadastros!$P:$Q,2,0))</f>
        <v>Funcionario 22</v>
      </c>
      <c r="G184" s="49" t="s">
        <v>89</v>
      </c>
      <c r="H184" s="79" t="s">
        <v>384</v>
      </c>
      <c r="I184" s="81"/>
      <c r="J184" s="82" t="s">
        <v>95</v>
      </c>
      <c r="K184" s="85" t="s">
        <v>382</v>
      </c>
      <c r="L184" s="89"/>
      <c r="M184" s="101" t="str" cm="1">
        <f t="array" ref="M184">INDEX('Jornada Prevista'!$H:$H,MATCH(1,('Jornada Prevista'!$B:$B=FOcorrencias[[#This Row],[Matricula]])*('Jornada Prevista'!$P:$P=FOcorrencias[[#This Row],[Mês/Ano]]),0))</f>
        <v>Empresa Y</v>
      </c>
      <c r="N184" s="101" t="str" cm="1">
        <f t="array" ref="N184">INDEX('Jornada Prevista'!$I:$I,MATCH(1,('Jornada Prevista'!$B:$B=FOcorrencias[[#This Row],[Matricula]])*('Jornada Prevista'!$P:$P=FOcorrencias[[#This Row],[Mês/Ano]]),0))</f>
        <v>Compras</v>
      </c>
      <c r="O184" s="97" t="str" cm="1">
        <f t="array" ref="O184">INDEX('Jornada Prevista'!$J:$J,MATCH(1,('Jornada Prevista'!$B:$B=FOcorrencias[[#This Row],[Matricula]])*('Jornada Prevista'!$P:$P=FOcorrencias[[#This Row],[Mês/Ano]]),0))</f>
        <v>Especialista</v>
      </c>
      <c r="P184" s="97" t="str" cm="1">
        <f t="array" ref="P184">INDEX('Jornada Prevista'!$K:$K,MATCH(1,('Jornada Prevista'!$B:$B=FOcorrencias[[#This Row],[Matricula]])*('Jornada Prevista'!$P:$P=FOcorrencias[[#This Row],[Mês/Ano]]),0))</f>
        <v>Turno Folguista</v>
      </c>
      <c r="Q184" s="97" t="str" cm="1">
        <f t="array" ref="Q184">INDEX('Jornada Prevista'!$L:$L,MATCH(1,('Jornada Prevista'!$B:$B=FOcorrencias[[#This Row],[Matricula]])*('Jornada Prevista'!$P:$P=FOcorrencias[[#This Row],[Mês/Ano]]),0))</f>
        <v>6x1</v>
      </c>
      <c r="R184" s="97" t="str" cm="1">
        <f t="array" ref="R184">INDEX('Jornada Prevista'!$M:$M,MATCH(1,('Jornada Prevista'!$B:$B=FOcorrencias[[#This Row],[Matricula]])*('Jornada Prevista'!$P:$P=FOcorrencias[[#This Row],[Mês/Ano]]),0))</f>
        <v>PJ</v>
      </c>
      <c r="S184" s="97">
        <f>SUMIFS('Jornada Prevista'!$G:$G,'Jornada Prevista'!$B:$B,FOcorrencias[[#This Row],[Matricula]],'Jornada Prevista'!$P:$P,FOcorrencias[[#This Row],[Mês/Ano]])</f>
        <v>184.80000000000015</v>
      </c>
      <c r="T184" s="105">
        <f>SUMIFS('Jornada Prevista'!$N:$N,'Jornada Prevista'!$B:$B,FOcorrencias[[#This Row],[Matricula]],'Jornada Prevista'!$P:$P,FOcorrencias[[#This Row],[Mês/Ano]])</f>
        <v>4390.3100000000004</v>
      </c>
      <c r="U184" s="101">
        <f>SUMIFS('Jornada Prevista'!$O:$O,'Jornada Prevista'!$B:$B,FOcorrencias[[#This Row],[Matricula]],'Jornada Prevista'!$P:$P,FOcorrencias[[#This Row],[Mês/Ano]])</f>
        <v>23.757088744588728</v>
      </c>
      <c r="V184" s="94" t="str">
        <f>IF(FOcorrencias[[#This Row],[Data da Ocorrência]]="","",TEXT(FOcorrencias[[#This Row],[Data da Ocorrência]],"mm/aaaa"))</f>
        <v>04/2025</v>
      </c>
    </row>
    <row r="185" spans="2:22" ht="14.4" x14ac:dyDescent="0.25">
      <c r="B185" s="61">
        <v>182</v>
      </c>
      <c r="C185" s="51" t="s">
        <v>231</v>
      </c>
      <c r="D185" s="63" t="str">
        <f>IF(FOcorrencias[[#This Row],[Data da Ocorrência]]="","",TEXT(FOcorrencias[[#This Row],[Data da Ocorrência]],"dddd"))</f>
        <v>quinta-feira</v>
      </c>
      <c r="E185" s="79">
        <v>23</v>
      </c>
      <c r="F185" s="80" t="str">
        <f>IF(FOcorrencias[[#This Row],[Matricula]]="","",VLOOKUP(FOcorrencias[[#This Row],[Matricula]],Cadastros!$P:$Q,2,0))</f>
        <v>Funcionario 23</v>
      </c>
      <c r="G185" s="49" t="s">
        <v>88</v>
      </c>
      <c r="H185" s="79" t="s">
        <v>384</v>
      </c>
      <c r="I185" s="81"/>
      <c r="J185" s="82" t="s">
        <v>371</v>
      </c>
      <c r="K185" s="85" t="s">
        <v>377</v>
      </c>
      <c r="L185" s="89"/>
      <c r="M185" s="101" t="str" cm="1">
        <f t="array" ref="M185">INDEX('Jornada Prevista'!$H:$H,MATCH(1,('Jornada Prevista'!$B:$B=FOcorrencias[[#This Row],[Matricula]])*('Jornada Prevista'!$P:$P=FOcorrencias[[#This Row],[Mês/Ano]]),0))</f>
        <v>Empresa Z</v>
      </c>
      <c r="N185" s="101" t="str" cm="1">
        <f t="array" ref="N185">INDEX('Jornada Prevista'!$I:$I,MATCH(1,('Jornada Prevista'!$B:$B=FOcorrencias[[#This Row],[Matricula]])*('Jornada Prevista'!$P:$P=FOcorrencias[[#This Row],[Mês/Ano]]),0))</f>
        <v>Engenharia</v>
      </c>
      <c r="O185" s="97" t="str" cm="1">
        <f t="array" ref="O185">INDEX('Jornada Prevista'!$J:$J,MATCH(1,('Jornada Prevista'!$B:$B=FOcorrencias[[#This Row],[Matricula]])*('Jornada Prevista'!$P:$P=FOcorrencias[[#This Row],[Mês/Ano]]),0))</f>
        <v>Programador</v>
      </c>
      <c r="P185" s="97" t="str" cm="1">
        <f t="array" ref="P185">INDEX('Jornada Prevista'!$K:$K,MATCH(1,('Jornada Prevista'!$B:$B=FOcorrencias[[#This Row],[Matricula]])*('Jornada Prevista'!$P:$P=FOcorrencias[[#This Row],[Mês/Ano]]),0))</f>
        <v>Turno D</v>
      </c>
      <c r="Q185" s="97" t="str" cm="1">
        <f t="array" ref="Q185">INDEX('Jornada Prevista'!$L:$L,MATCH(1,('Jornada Prevista'!$B:$B=FOcorrencias[[#This Row],[Matricula]])*('Jornada Prevista'!$P:$P=FOcorrencias[[#This Row],[Mês/Ano]]),0))</f>
        <v>12x36</v>
      </c>
      <c r="R185" s="97" t="str" cm="1">
        <f t="array" ref="R185">INDEX('Jornada Prevista'!$M:$M,MATCH(1,('Jornada Prevista'!$B:$B=FOcorrencias[[#This Row],[Matricula]])*('Jornada Prevista'!$P:$P=FOcorrencias[[#This Row],[Mês/Ano]]),0))</f>
        <v>PJ</v>
      </c>
      <c r="S185" s="97">
        <f>SUMIFS('Jornada Prevista'!$G:$G,'Jornada Prevista'!$B:$B,FOcorrencias[[#This Row],[Matricula]],'Jornada Prevista'!$P:$P,FOcorrencias[[#This Row],[Mês/Ano]])</f>
        <v>184.80000000000015</v>
      </c>
      <c r="T185" s="105">
        <f>SUMIFS('Jornada Prevista'!$N:$N,'Jornada Prevista'!$B:$B,FOcorrencias[[#This Row],[Matricula]],'Jornada Prevista'!$P:$P,FOcorrencias[[#This Row],[Mês/Ano]])</f>
        <v>5199.71</v>
      </c>
      <c r="U185" s="101">
        <f>SUMIFS('Jornada Prevista'!$O:$O,'Jornada Prevista'!$B:$B,FOcorrencias[[#This Row],[Matricula]],'Jornada Prevista'!$P:$P,FOcorrencias[[#This Row],[Mês/Ano]])</f>
        <v>28.136958874458852</v>
      </c>
      <c r="V185" s="94" t="str">
        <f>IF(FOcorrencias[[#This Row],[Data da Ocorrência]]="","",TEXT(FOcorrencias[[#This Row],[Data da Ocorrência]],"mm/aaaa"))</f>
        <v>01/2025</v>
      </c>
    </row>
    <row r="186" spans="2:22" ht="14.4" x14ac:dyDescent="0.25">
      <c r="B186" s="61">
        <v>183</v>
      </c>
      <c r="C186" s="51" t="s">
        <v>284</v>
      </c>
      <c r="D186" s="63" t="str">
        <f>IF(FOcorrencias[[#This Row],[Data da Ocorrência]]="","",TEXT(FOcorrencias[[#This Row],[Data da Ocorrência]],"dddd"))</f>
        <v>quinta-feira</v>
      </c>
      <c r="E186" s="79">
        <v>23</v>
      </c>
      <c r="F186" s="80" t="str">
        <f>IF(FOcorrencias[[#This Row],[Matricula]]="","",VLOOKUP(FOcorrencias[[#This Row],[Matricula]],Cadastros!$P:$Q,2,0))</f>
        <v>Funcionario 23</v>
      </c>
      <c r="G186" s="49" t="s">
        <v>88</v>
      </c>
      <c r="H186" s="79" t="s">
        <v>369</v>
      </c>
      <c r="I186" s="81"/>
      <c r="J186" s="82" t="s">
        <v>95</v>
      </c>
      <c r="K186" s="85" t="s">
        <v>398</v>
      </c>
      <c r="L186" s="89"/>
      <c r="M186" s="101" t="str" cm="1">
        <f t="array" ref="M186">INDEX('Jornada Prevista'!$H:$H,MATCH(1,('Jornada Prevista'!$B:$B=FOcorrencias[[#This Row],[Matricula]])*('Jornada Prevista'!$P:$P=FOcorrencias[[#This Row],[Mês/Ano]]),0))</f>
        <v>Empresa Z</v>
      </c>
      <c r="N186" s="101" t="str" cm="1">
        <f t="array" ref="N186">INDEX('Jornada Prevista'!$I:$I,MATCH(1,('Jornada Prevista'!$B:$B=FOcorrencias[[#This Row],[Matricula]])*('Jornada Prevista'!$P:$P=FOcorrencias[[#This Row],[Mês/Ano]]),0))</f>
        <v>Logística</v>
      </c>
      <c r="O186" s="97" t="str" cm="1">
        <f t="array" ref="O186">INDEX('Jornada Prevista'!$J:$J,MATCH(1,('Jornada Prevista'!$B:$B=FOcorrencias[[#This Row],[Matricula]])*('Jornada Prevista'!$P:$P=FOcorrencias[[#This Row],[Mês/Ano]]),0))</f>
        <v>Engenheiro</v>
      </c>
      <c r="P186" s="97" t="str" cm="1">
        <f t="array" ref="P186">INDEX('Jornada Prevista'!$K:$K,MATCH(1,('Jornada Prevista'!$B:$B=FOcorrencias[[#This Row],[Matricula]])*('Jornada Prevista'!$P:$P=FOcorrencias[[#This Row],[Mês/Ano]]),0))</f>
        <v>Turno C</v>
      </c>
      <c r="Q186" s="97" t="str" cm="1">
        <f t="array" ref="Q186">INDEX('Jornada Prevista'!$L:$L,MATCH(1,('Jornada Prevista'!$B:$B=FOcorrencias[[#This Row],[Matricula]])*('Jornada Prevista'!$P:$P=FOcorrencias[[#This Row],[Mês/Ano]]),0))</f>
        <v>12x36</v>
      </c>
      <c r="R186" s="97" t="str" cm="1">
        <f t="array" ref="R186">INDEX('Jornada Prevista'!$M:$M,MATCH(1,('Jornada Prevista'!$B:$B=FOcorrencias[[#This Row],[Matricula]])*('Jornada Prevista'!$P:$P=FOcorrencias[[#This Row],[Mês/Ano]]),0))</f>
        <v>PJ</v>
      </c>
      <c r="S186" s="97">
        <f>SUMIFS('Jornada Prevista'!$G:$G,'Jornada Prevista'!$B:$B,FOcorrencias[[#This Row],[Matricula]],'Jornada Prevista'!$P:$P,FOcorrencias[[#This Row],[Mês/Ano]])</f>
        <v>184.80000000000015</v>
      </c>
      <c r="T186" s="105">
        <f>SUMIFS('Jornada Prevista'!$N:$N,'Jornada Prevista'!$B:$B,FOcorrencias[[#This Row],[Matricula]],'Jornada Prevista'!$P:$P,FOcorrencias[[#This Row],[Mês/Ano]])</f>
        <v>6570.11</v>
      </c>
      <c r="U186" s="101">
        <f>SUMIFS('Jornada Prevista'!$O:$O,'Jornada Prevista'!$B:$B,FOcorrencias[[#This Row],[Matricula]],'Jornada Prevista'!$P:$P,FOcorrencias[[#This Row],[Mês/Ano]])</f>
        <v>35.552543290043261</v>
      </c>
      <c r="V186" s="94" t="str">
        <f>IF(FOcorrencias[[#This Row],[Data da Ocorrência]]="","",TEXT(FOcorrencias[[#This Row],[Data da Ocorrência]],"mm/aaaa"))</f>
        <v>08/2025</v>
      </c>
    </row>
    <row r="187" spans="2:22" ht="14.4" x14ac:dyDescent="0.25">
      <c r="B187" s="61">
        <v>184</v>
      </c>
      <c r="C187" s="51" t="s">
        <v>285</v>
      </c>
      <c r="D187" s="63" t="str">
        <f>IF(FOcorrencias[[#This Row],[Data da Ocorrência]]="","",TEXT(FOcorrencias[[#This Row],[Data da Ocorrência]],"dddd"))</f>
        <v>quinta-feira</v>
      </c>
      <c r="E187" s="79">
        <v>23</v>
      </c>
      <c r="F187" s="80" t="str">
        <f>IF(FOcorrencias[[#This Row],[Matricula]]="","",VLOOKUP(FOcorrencias[[#This Row],[Matricula]],Cadastros!$P:$Q,2,0))</f>
        <v>Funcionario 23</v>
      </c>
      <c r="G187" s="49" t="s">
        <v>87</v>
      </c>
      <c r="H187" s="79" t="s">
        <v>378</v>
      </c>
      <c r="I187" s="81" t="s">
        <v>404</v>
      </c>
      <c r="J187" s="82" t="s">
        <v>371</v>
      </c>
      <c r="K187" s="85" t="s">
        <v>380</v>
      </c>
      <c r="L187" s="89"/>
      <c r="M187" s="101" t="str" cm="1">
        <f t="array" ref="M187">INDEX('Jornada Prevista'!$H:$H,MATCH(1,('Jornada Prevista'!$B:$B=FOcorrencias[[#This Row],[Matricula]])*('Jornada Prevista'!$P:$P=FOcorrencias[[#This Row],[Mês/Ano]]),0))</f>
        <v>Empresa Z</v>
      </c>
      <c r="N187" s="101" t="str" cm="1">
        <f t="array" ref="N187">INDEX('Jornada Prevista'!$I:$I,MATCH(1,('Jornada Prevista'!$B:$B=FOcorrencias[[#This Row],[Matricula]])*('Jornada Prevista'!$P:$P=FOcorrencias[[#This Row],[Mês/Ano]]),0))</f>
        <v>Engenharia</v>
      </c>
      <c r="O187" s="97" t="str" cm="1">
        <f t="array" ref="O187">INDEX('Jornada Prevista'!$J:$J,MATCH(1,('Jornada Prevista'!$B:$B=FOcorrencias[[#This Row],[Matricula]])*('Jornada Prevista'!$P:$P=FOcorrencias[[#This Row],[Mês/Ano]]),0))</f>
        <v>Programador</v>
      </c>
      <c r="P187" s="97" t="str" cm="1">
        <f t="array" ref="P187">INDEX('Jornada Prevista'!$K:$K,MATCH(1,('Jornada Prevista'!$B:$B=FOcorrencias[[#This Row],[Matricula]])*('Jornada Prevista'!$P:$P=FOcorrencias[[#This Row],[Mês/Ano]]),0))</f>
        <v>Turno D</v>
      </c>
      <c r="Q187" s="97" t="str" cm="1">
        <f t="array" ref="Q187">INDEX('Jornada Prevista'!$L:$L,MATCH(1,('Jornada Prevista'!$B:$B=FOcorrencias[[#This Row],[Matricula]])*('Jornada Prevista'!$P:$P=FOcorrencias[[#This Row],[Mês/Ano]]),0))</f>
        <v>12x36</v>
      </c>
      <c r="R187" s="97" t="str" cm="1">
        <f t="array" ref="R187">INDEX('Jornada Prevista'!$M:$M,MATCH(1,('Jornada Prevista'!$B:$B=FOcorrencias[[#This Row],[Matricula]])*('Jornada Prevista'!$P:$P=FOcorrencias[[#This Row],[Mês/Ano]]),0))</f>
        <v>PJ</v>
      </c>
      <c r="S187" s="97">
        <f>SUMIFS('Jornada Prevista'!$G:$G,'Jornada Prevista'!$B:$B,FOcorrencias[[#This Row],[Matricula]],'Jornada Prevista'!$P:$P,FOcorrencias[[#This Row],[Mês/Ano]])</f>
        <v>184.80000000000015</v>
      </c>
      <c r="T187" s="105">
        <f>SUMIFS('Jornada Prevista'!$N:$N,'Jornada Prevista'!$B:$B,FOcorrencias[[#This Row],[Matricula]],'Jornada Prevista'!$P:$P,FOcorrencias[[#This Row],[Mês/Ano]])</f>
        <v>5199.71</v>
      </c>
      <c r="U187" s="101">
        <f>SUMIFS('Jornada Prevista'!$O:$O,'Jornada Prevista'!$B:$B,FOcorrencias[[#This Row],[Matricula]],'Jornada Prevista'!$P:$P,FOcorrencias[[#This Row],[Mês/Ano]])</f>
        <v>28.136958874458852</v>
      </c>
      <c r="V187" s="94" t="str">
        <f>IF(FOcorrencias[[#This Row],[Data da Ocorrência]]="","",TEXT(FOcorrencias[[#This Row],[Data da Ocorrência]],"mm/aaaa"))</f>
        <v>01/2025</v>
      </c>
    </row>
    <row r="188" spans="2:22" ht="14.4" x14ac:dyDescent="0.25">
      <c r="B188" s="61">
        <v>185</v>
      </c>
      <c r="C188" s="51" t="s">
        <v>206</v>
      </c>
      <c r="D188" s="63" t="str">
        <f>IF(FOcorrencias[[#This Row],[Data da Ocorrência]]="","",TEXT(FOcorrencias[[#This Row],[Data da Ocorrência]],"dddd"))</f>
        <v>domingo</v>
      </c>
      <c r="E188" s="79">
        <v>23</v>
      </c>
      <c r="F188" s="80" t="str">
        <f>IF(FOcorrencias[[#This Row],[Matricula]]="","",VLOOKUP(FOcorrencias[[#This Row],[Matricula]],Cadastros!$P:$Q,2,0))</f>
        <v>Funcionario 23</v>
      </c>
      <c r="G188" s="49" t="s">
        <v>89</v>
      </c>
      <c r="H188" s="79" t="s">
        <v>373</v>
      </c>
      <c r="I188" s="81" t="s">
        <v>401</v>
      </c>
      <c r="J188" s="82" t="s">
        <v>371</v>
      </c>
      <c r="K188" s="85" t="s">
        <v>382</v>
      </c>
      <c r="L188" s="89"/>
      <c r="M188" s="101" t="str" cm="1">
        <f t="array" ref="M188">INDEX('Jornada Prevista'!$H:$H,MATCH(1,('Jornada Prevista'!$B:$B=FOcorrencias[[#This Row],[Matricula]])*('Jornada Prevista'!$P:$P=FOcorrencias[[#This Row],[Mês/Ano]]),0))</f>
        <v>Empresa Z</v>
      </c>
      <c r="N188" s="101" t="str" cm="1">
        <f t="array" ref="N188">INDEX('Jornada Prevista'!$I:$I,MATCH(1,('Jornada Prevista'!$B:$B=FOcorrencias[[#This Row],[Matricula]])*('Jornada Prevista'!$P:$P=FOcorrencias[[#This Row],[Mês/Ano]]),0))</f>
        <v>Engenharia</v>
      </c>
      <c r="O188" s="97" t="str" cm="1">
        <f t="array" ref="O188">INDEX('Jornada Prevista'!$J:$J,MATCH(1,('Jornada Prevista'!$B:$B=FOcorrencias[[#This Row],[Matricula]])*('Jornada Prevista'!$P:$P=FOcorrencias[[#This Row],[Mês/Ano]]),0))</f>
        <v>Programador</v>
      </c>
      <c r="P188" s="97" t="str" cm="1">
        <f t="array" ref="P188">INDEX('Jornada Prevista'!$K:$K,MATCH(1,('Jornada Prevista'!$B:$B=FOcorrencias[[#This Row],[Matricula]])*('Jornada Prevista'!$P:$P=FOcorrencias[[#This Row],[Mês/Ano]]),0))</f>
        <v>Turno D</v>
      </c>
      <c r="Q188" s="97" t="str" cm="1">
        <f t="array" ref="Q188">INDEX('Jornada Prevista'!$L:$L,MATCH(1,('Jornada Prevista'!$B:$B=FOcorrencias[[#This Row],[Matricula]])*('Jornada Prevista'!$P:$P=FOcorrencias[[#This Row],[Mês/Ano]]),0))</f>
        <v>12x36</v>
      </c>
      <c r="R188" s="97" t="str" cm="1">
        <f t="array" ref="R188">INDEX('Jornada Prevista'!$M:$M,MATCH(1,('Jornada Prevista'!$B:$B=FOcorrencias[[#This Row],[Matricula]])*('Jornada Prevista'!$P:$P=FOcorrencias[[#This Row],[Mês/Ano]]),0))</f>
        <v>PJ</v>
      </c>
      <c r="S188" s="97">
        <f>SUMIFS('Jornada Prevista'!$G:$G,'Jornada Prevista'!$B:$B,FOcorrencias[[#This Row],[Matricula]],'Jornada Prevista'!$P:$P,FOcorrencias[[#This Row],[Mês/Ano]])</f>
        <v>184.80000000000015</v>
      </c>
      <c r="T188" s="105">
        <f>SUMIFS('Jornada Prevista'!$N:$N,'Jornada Prevista'!$B:$B,FOcorrencias[[#This Row],[Matricula]],'Jornada Prevista'!$P:$P,FOcorrencias[[#This Row],[Mês/Ano]])</f>
        <v>5199.71</v>
      </c>
      <c r="U188" s="101">
        <f>SUMIFS('Jornada Prevista'!$O:$O,'Jornada Prevista'!$B:$B,FOcorrencias[[#This Row],[Matricula]],'Jornada Prevista'!$P:$P,FOcorrencias[[#This Row],[Mês/Ano]])</f>
        <v>28.136958874458852</v>
      </c>
      <c r="V188" s="94" t="str">
        <f>IF(FOcorrencias[[#This Row],[Data da Ocorrência]]="","",TEXT(FOcorrencias[[#This Row],[Data da Ocorrência]],"mm/aaaa"))</f>
        <v>01/2025</v>
      </c>
    </row>
    <row r="189" spans="2:22" ht="14.4" x14ac:dyDescent="0.25">
      <c r="B189" s="61">
        <v>186</v>
      </c>
      <c r="C189" s="51" t="s">
        <v>286</v>
      </c>
      <c r="D189" s="63" t="str">
        <f>IF(FOcorrencias[[#This Row],[Data da Ocorrência]]="","",TEXT(FOcorrencias[[#This Row],[Data da Ocorrência]],"dddd"))</f>
        <v>quarta-feira</v>
      </c>
      <c r="E189" s="79">
        <v>23</v>
      </c>
      <c r="F189" s="80" t="str">
        <f>IF(FOcorrencias[[#This Row],[Matricula]]="","",VLOOKUP(FOcorrencias[[#This Row],[Matricula]],Cadastros!$P:$Q,2,0))</f>
        <v>Funcionario 23</v>
      </c>
      <c r="G189" s="49" t="s">
        <v>90</v>
      </c>
      <c r="H189" s="79" t="s">
        <v>386</v>
      </c>
      <c r="I189" s="81"/>
      <c r="J189" s="82" t="s">
        <v>371</v>
      </c>
      <c r="K189" s="85" t="s">
        <v>370</v>
      </c>
      <c r="L189" s="89" t="s">
        <v>388</v>
      </c>
      <c r="M189" s="101" t="str" cm="1">
        <f t="array" ref="M189">INDEX('Jornada Prevista'!$H:$H,MATCH(1,('Jornada Prevista'!$B:$B=FOcorrencias[[#This Row],[Matricula]])*('Jornada Prevista'!$P:$P=FOcorrencias[[#This Row],[Mês/Ano]]),0))</f>
        <v>Empresa Z</v>
      </c>
      <c r="N189" s="101" t="str" cm="1">
        <f t="array" ref="N189">INDEX('Jornada Prevista'!$I:$I,MATCH(1,('Jornada Prevista'!$B:$B=FOcorrencias[[#This Row],[Matricula]])*('Jornada Prevista'!$P:$P=FOcorrencias[[#This Row],[Mês/Ano]]),0))</f>
        <v>Engenharia</v>
      </c>
      <c r="O189" s="97" t="str" cm="1">
        <f t="array" ref="O189">INDEX('Jornada Prevista'!$J:$J,MATCH(1,('Jornada Prevista'!$B:$B=FOcorrencias[[#This Row],[Matricula]])*('Jornada Prevista'!$P:$P=FOcorrencias[[#This Row],[Mês/Ano]]),0))</f>
        <v>Programador</v>
      </c>
      <c r="P189" s="97" t="str" cm="1">
        <f t="array" ref="P189">INDEX('Jornada Prevista'!$K:$K,MATCH(1,('Jornada Prevista'!$B:$B=FOcorrencias[[#This Row],[Matricula]])*('Jornada Prevista'!$P:$P=FOcorrencias[[#This Row],[Mês/Ano]]),0))</f>
        <v>Turno D</v>
      </c>
      <c r="Q189" s="97" t="str" cm="1">
        <f t="array" ref="Q189">INDEX('Jornada Prevista'!$L:$L,MATCH(1,('Jornada Prevista'!$B:$B=FOcorrencias[[#This Row],[Matricula]])*('Jornada Prevista'!$P:$P=FOcorrencias[[#This Row],[Mês/Ano]]),0))</f>
        <v>12x36</v>
      </c>
      <c r="R189" s="97" t="str" cm="1">
        <f t="array" ref="R189">INDEX('Jornada Prevista'!$M:$M,MATCH(1,('Jornada Prevista'!$B:$B=FOcorrencias[[#This Row],[Matricula]])*('Jornada Prevista'!$P:$P=FOcorrencias[[#This Row],[Mês/Ano]]),0))</f>
        <v>PJ</v>
      </c>
      <c r="S189" s="97">
        <f>SUMIFS('Jornada Prevista'!$G:$G,'Jornada Prevista'!$B:$B,FOcorrencias[[#This Row],[Matricula]],'Jornada Prevista'!$P:$P,FOcorrencias[[#This Row],[Mês/Ano]])</f>
        <v>184.80000000000015</v>
      </c>
      <c r="T189" s="105">
        <f>SUMIFS('Jornada Prevista'!$N:$N,'Jornada Prevista'!$B:$B,FOcorrencias[[#This Row],[Matricula]],'Jornada Prevista'!$P:$P,FOcorrencias[[#This Row],[Mês/Ano]])</f>
        <v>5199.71</v>
      </c>
      <c r="U189" s="101">
        <f>SUMIFS('Jornada Prevista'!$O:$O,'Jornada Prevista'!$B:$B,FOcorrencias[[#This Row],[Matricula]],'Jornada Prevista'!$P:$P,FOcorrencias[[#This Row],[Mês/Ano]])</f>
        <v>28.136958874458852</v>
      </c>
      <c r="V189" s="94" t="str">
        <f>IF(FOcorrencias[[#This Row],[Data da Ocorrência]]="","",TEXT(FOcorrencias[[#This Row],[Data da Ocorrência]],"mm/aaaa"))</f>
        <v>01/2025</v>
      </c>
    </row>
    <row r="190" spans="2:22" ht="14.4" x14ac:dyDescent="0.25">
      <c r="B190" s="61">
        <v>187</v>
      </c>
      <c r="C190" s="51" t="s">
        <v>287</v>
      </c>
      <c r="D190" s="63" t="str">
        <f>IF(FOcorrencias[[#This Row],[Data da Ocorrência]]="","",TEXT(FOcorrencias[[#This Row],[Data da Ocorrência]],"dddd"))</f>
        <v>quinta-feira</v>
      </c>
      <c r="E190" s="79">
        <v>23</v>
      </c>
      <c r="F190" s="80" t="str">
        <f>IF(FOcorrencias[[#This Row],[Matricula]]="","",VLOOKUP(FOcorrencias[[#This Row],[Matricula]],Cadastros!$P:$Q,2,0))</f>
        <v>Funcionario 23</v>
      </c>
      <c r="G190" s="49" t="s">
        <v>87</v>
      </c>
      <c r="H190" s="79" t="s">
        <v>373</v>
      </c>
      <c r="I190" s="81" t="s">
        <v>367</v>
      </c>
      <c r="J190" s="82" t="s">
        <v>95</v>
      </c>
      <c r="K190" s="85" t="s">
        <v>375</v>
      </c>
      <c r="L190" s="89"/>
      <c r="M190" s="101" t="str" cm="1">
        <f t="array" ref="M190">INDEX('Jornada Prevista'!$H:$H,MATCH(1,('Jornada Prevista'!$B:$B=FOcorrencias[[#This Row],[Matricula]])*('Jornada Prevista'!$P:$P=FOcorrencias[[#This Row],[Mês/Ano]]),0))</f>
        <v>Empresa Z</v>
      </c>
      <c r="N190" s="101" t="str" cm="1">
        <f t="array" ref="N190">INDEX('Jornada Prevista'!$I:$I,MATCH(1,('Jornada Prevista'!$B:$B=FOcorrencias[[#This Row],[Matricula]])*('Jornada Prevista'!$P:$P=FOcorrencias[[#This Row],[Mês/Ano]]),0))</f>
        <v>Operações</v>
      </c>
      <c r="O190" s="97" t="str" cm="1">
        <f t="array" ref="O190">INDEX('Jornada Prevista'!$J:$J,MATCH(1,('Jornada Prevista'!$B:$B=FOcorrencias[[#This Row],[Matricula]])*('Jornada Prevista'!$P:$P=FOcorrencias[[#This Row],[Mês/Ano]]),0))</f>
        <v>Gerente</v>
      </c>
      <c r="P190" s="97" t="str" cm="1">
        <f t="array" ref="P190">INDEX('Jornada Prevista'!$K:$K,MATCH(1,('Jornada Prevista'!$B:$B=FOcorrencias[[#This Row],[Matricula]])*('Jornada Prevista'!$P:$P=FOcorrencias[[#This Row],[Mês/Ano]]),0))</f>
        <v>Turno D</v>
      </c>
      <c r="Q190" s="97" t="str" cm="1">
        <f t="array" ref="Q190">INDEX('Jornada Prevista'!$L:$L,MATCH(1,('Jornada Prevista'!$B:$B=FOcorrencias[[#This Row],[Matricula]])*('Jornada Prevista'!$P:$P=FOcorrencias[[#This Row],[Mês/Ano]]),0))</f>
        <v>6x1</v>
      </c>
      <c r="R190" s="97" t="str" cm="1">
        <f t="array" ref="R190">INDEX('Jornada Prevista'!$M:$M,MATCH(1,('Jornada Prevista'!$B:$B=FOcorrencias[[#This Row],[Matricula]])*('Jornada Prevista'!$P:$P=FOcorrencias[[#This Row],[Mês/Ano]]),0))</f>
        <v>CLT</v>
      </c>
      <c r="S190" s="97">
        <f>SUMIFS('Jornada Prevista'!$G:$G,'Jornada Prevista'!$B:$B,FOcorrencias[[#This Row],[Matricula]],'Jornada Prevista'!$P:$P,FOcorrencias[[#This Row],[Mês/Ano]])</f>
        <v>184.80000000000015</v>
      </c>
      <c r="T190" s="105">
        <f>SUMIFS('Jornada Prevista'!$N:$N,'Jornada Prevista'!$B:$B,FOcorrencias[[#This Row],[Matricula]],'Jornada Prevista'!$P:$P,FOcorrencias[[#This Row],[Mês/Ano]])</f>
        <v>4884.68</v>
      </c>
      <c r="U190" s="101">
        <f>SUMIFS('Jornada Prevista'!$O:$O,'Jornada Prevista'!$B:$B,FOcorrencias[[#This Row],[Matricula]],'Jornada Prevista'!$P:$P,FOcorrencias[[#This Row],[Mês/Ano]])</f>
        <v>26.43225108225106</v>
      </c>
      <c r="V190" s="94" t="str">
        <f>IF(FOcorrencias[[#This Row],[Data da Ocorrência]]="","",TEXT(FOcorrencias[[#This Row],[Data da Ocorrência]],"mm/aaaa"))</f>
        <v>03/2025</v>
      </c>
    </row>
    <row r="191" spans="2:22" ht="14.4" x14ac:dyDescent="0.25">
      <c r="B191" s="61">
        <v>188</v>
      </c>
      <c r="C191" s="51" t="s">
        <v>288</v>
      </c>
      <c r="D191" s="63" t="str">
        <f>IF(FOcorrencias[[#This Row],[Data da Ocorrência]]="","",TEXT(FOcorrencias[[#This Row],[Data da Ocorrência]],"dddd"))</f>
        <v>sexta-feira</v>
      </c>
      <c r="E191" s="79">
        <v>23</v>
      </c>
      <c r="F191" s="80" t="str">
        <f>IF(FOcorrencias[[#This Row],[Matricula]]="","",VLOOKUP(FOcorrencias[[#This Row],[Matricula]],Cadastros!$P:$Q,2,0))</f>
        <v>Funcionario 23</v>
      </c>
      <c r="G191" s="49" t="s">
        <v>89</v>
      </c>
      <c r="H191" s="79" t="s">
        <v>381</v>
      </c>
      <c r="I191" s="81" t="s">
        <v>400</v>
      </c>
      <c r="J191" s="82" t="s">
        <v>95</v>
      </c>
      <c r="K191" s="85" t="s">
        <v>372</v>
      </c>
      <c r="L191" s="89"/>
      <c r="M191" s="101" t="str" cm="1">
        <f t="array" ref="M191">INDEX('Jornada Prevista'!$H:$H,MATCH(1,('Jornada Prevista'!$B:$B=FOcorrencias[[#This Row],[Matricula]])*('Jornada Prevista'!$P:$P=FOcorrencias[[#This Row],[Mês/Ano]]),0))</f>
        <v>Empresa Z</v>
      </c>
      <c r="N191" s="101" t="str" cm="1">
        <f t="array" ref="N191">INDEX('Jornada Prevista'!$I:$I,MATCH(1,('Jornada Prevista'!$B:$B=FOcorrencias[[#This Row],[Matricula]])*('Jornada Prevista'!$P:$P=FOcorrencias[[#This Row],[Mês/Ano]]),0))</f>
        <v>Vendas</v>
      </c>
      <c r="O191" s="97" t="str" cm="1">
        <f t="array" ref="O191">INDEX('Jornada Prevista'!$J:$J,MATCH(1,('Jornada Prevista'!$B:$B=FOcorrencias[[#This Row],[Matricula]])*('Jornada Prevista'!$P:$P=FOcorrencias[[#This Row],[Mês/Ano]]),0))</f>
        <v>Administrador</v>
      </c>
      <c r="P191" s="97" t="str" cm="1">
        <f t="array" ref="P191">INDEX('Jornada Prevista'!$K:$K,MATCH(1,('Jornada Prevista'!$B:$B=FOcorrencias[[#This Row],[Matricula]])*('Jornada Prevista'!$P:$P=FOcorrencias[[#This Row],[Mês/Ano]]),0))</f>
        <v>Turno B</v>
      </c>
      <c r="Q191" s="97" t="str" cm="1">
        <f t="array" ref="Q191">INDEX('Jornada Prevista'!$L:$L,MATCH(1,('Jornada Prevista'!$B:$B=FOcorrencias[[#This Row],[Matricula]])*('Jornada Prevista'!$P:$P=FOcorrencias[[#This Row],[Mês/Ano]]),0))</f>
        <v>5x1</v>
      </c>
      <c r="R191" s="97" t="str" cm="1">
        <f t="array" ref="R191">INDEX('Jornada Prevista'!$M:$M,MATCH(1,('Jornada Prevista'!$B:$B=FOcorrencias[[#This Row],[Matricula]])*('Jornada Prevista'!$P:$P=FOcorrencias[[#This Row],[Mês/Ano]]),0))</f>
        <v>CLT</v>
      </c>
      <c r="S191" s="97">
        <f>SUMIFS('Jornada Prevista'!$G:$G,'Jornada Prevista'!$B:$B,FOcorrencias[[#This Row],[Matricula]],'Jornada Prevista'!$P:$P,FOcorrencias[[#This Row],[Mês/Ano]])</f>
        <v>184.80000000000015</v>
      </c>
      <c r="T191" s="105">
        <f>SUMIFS('Jornada Prevista'!$N:$N,'Jornada Prevista'!$B:$B,FOcorrencias[[#This Row],[Matricula]],'Jornada Prevista'!$P:$P,FOcorrencias[[#This Row],[Mês/Ano]])</f>
        <v>6720.57</v>
      </c>
      <c r="U191" s="101">
        <f>SUMIFS('Jornada Prevista'!$O:$O,'Jornada Prevista'!$B:$B,FOcorrencias[[#This Row],[Matricula]],'Jornada Prevista'!$P:$P,FOcorrencias[[#This Row],[Mês/Ano]])</f>
        <v>36.366720779220749</v>
      </c>
      <c r="V191" s="94" t="str">
        <f>IF(FOcorrencias[[#This Row],[Data da Ocorrência]]="","",TEXT(FOcorrencias[[#This Row],[Data da Ocorrência]],"mm/aaaa"))</f>
        <v>05/2025</v>
      </c>
    </row>
    <row r="192" spans="2:22" ht="14.4" x14ac:dyDescent="0.25">
      <c r="B192" s="61">
        <v>189</v>
      </c>
      <c r="C192" s="51" t="s">
        <v>289</v>
      </c>
      <c r="D192" s="63" t="str">
        <f>IF(FOcorrencias[[#This Row],[Data da Ocorrência]]="","",TEXT(FOcorrencias[[#This Row],[Data da Ocorrência]],"dddd"))</f>
        <v>terça-feira</v>
      </c>
      <c r="E192" s="79">
        <v>24</v>
      </c>
      <c r="F192" s="80" t="str">
        <f>IF(FOcorrencias[[#This Row],[Matricula]]="","",VLOOKUP(FOcorrencias[[#This Row],[Matricula]],Cadastros!$P:$Q,2,0))</f>
        <v>Funcionario 24</v>
      </c>
      <c r="G192" s="49" t="s">
        <v>88</v>
      </c>
      <c r="H192" s="79" t="s">
        <v>376</v>
      </c>
      <c r="I192" s="81"/>
      <c r="J192" s="82" t="s">
        <v>95</v>
      </c>
      <c r="K192" s="85" t="s">
        <v>377</v>
      </c>
      <c r="L192" s="89"/>
      <c r="M192" s="101" t="str" cm="1">
        <f t="array" ref="M192">INDEX('Jornada Prevista'!$H:$H,MATCH(1,('Jornada Prevista'!$B:$B=FOcorrencias[[#This Row],[Matricula]])*('Jornada Prevista'!$P:$P=FOcorrencias[[#This Row],[Mês/Ano]]),0))</f>
        <v>Empresa Y</v>
      </c>
      <c r="N192" s="101" t="str" cm="1">
        <f t="array" ref="N192">INDEX('Jornada Prevista'!$I:$I,MATCH(1,('Jornada Prevista'!$B:$B=FOcorrencias[[#This Row],[Matricula]])*('Jornada Prevista'!$P:$P=FOcorrencias[[#This Row],[Mês/Ano]]),0))</f>
        <v>Compras</v>
      </c>
      <c r="O192" s="97" t="str" cm="1">
        <f t="array" ref="O192">INDEX('Jornada Prevista'!$J:$J,MATCH(1,('Jornada Prevista'!$B:$B=FOcorrencias[[#This Row],[Matricula]])*('Jornada Prevista'!$P:$P=FOcorrencias[[#This Row],[Mês/Ano]]),0))</f>
        <v>Estagiário</v>
      </c>
      <c r="P192" s="97" t="str" cm="1">
        <f t="array" ref="P192">INDEX('Jornada Prevista'!$K:$K,MATCH(1,('Jornada Prevista'!$B:$B=FOcorrencias[[#This Row],[Matricula]])*('Jornada Prevista'!$P:$P=FOcorrencias[[#This Row],[Mês/Ano]]),0))</f>
        <v>Turno A</v>
      </c>
      <c r="Q192" s="97" t="str" cm="1">
        <f t="array" ref="Q192">INDEX('Jornada Prevista'!$L:$L,MATCH(1,('Jornada Prevista'!$B:$B=FOcorrencias[[#This Row],[Matricula]])*('Jornada Prevista'!$P:$P=FOcorrencias[[#This Row],[Mês/Ano]]),0))</f>
        <v>5x1</v>
      </c>
      <c r="R192" s="97" t="str" cm="1">
        <f t="array" ref="R192">INDEX('Jornada Prevista'!$M:$M,MATCH(1,('Jornada Prevista'!$B:$B=FOcorrencias[[#This Row],[Matricula]])*('Jornada Prevista'!$P:$P=FOcorrencias[[#This Row],[Mês/Ano]]),0))</f>
        <v>CLT</v>
      </c>
      <c r="S192" s="97">
        <f>SUMIFS('Jornada Prevista'!$G:$G,'Jornada Prevista'!$B:$B,FOcorrencias[[#This Row],[Matricula]],'Jornada Prevista'!$P:$P,FOcorrencias[[#This Row],[Mês/Ano]])</f>
        <v>184.80000000000015</v>
      </c>
      <c r="T192" s="105">
        <f>SUMIFS('Jornada Prevista'!$N:$N,'Jornada Prevista'!$B:$B,FOcorrencias[[#This Row],[Matricula]],'Jornada Prevista'!$P:$P,FOcorrencias[[#This Row],[Mês/Ano]])</f>
        <v>11125.38</v>
      </c>
      <c r="U192" s="101">
        <f>SUMIFS('Jornada Prevista'!$O:$O,'Jornada Prevista'!$B:$B,FOcorrencias[[#This Row],[Matricula]],'Jornada Prevista'!$P:$P,FOcorrencias[[#This Row],[Mês/Ano]])</f>
        <v>60.202272727272671</v>
      </c>
      <c r="V192" s="94" t="str">
        <f>IF(FOcorrencias[[#This Row],[Data da Ocorrência]]="","",TEXT(FOcorrencias[[#This Row],[Data da Ocorrência]],"mm/aaaa"))</f>
        <v>04/2025</v>
      </c>
    </row>
    <row r="193" spans="2:22" ht="14.4" x14ac:dyDescent="0.25">
      <c r="B193" s="61">
        <v>190</v>
      </c>
      <c r="C193" s="51" t="s">
        <v>290</v>
      </c>
      <c r="D193" s="63" t="str">
        <f>IF(FOcorrencias[[#This Row],[Data da Ocorrência]]="","",TEXT(FOcorrencias[[#This Row],[Data da Ocorrência]],"dddd"))</f>
        <v>terça-feira</v>
      </c>
      <c r="E193" s="79">
        <v>24</v>
      </c>
      <c r="F193" s="80" t="str">
        <f>IF(FOcorrencias[[#This Row],[Matricula]]="","",VLOOKUP(FOcorrencias[[#This Row],[Matricula]],Cadastros!$P:$Q,2,0))</f>
        <v>Funcionario 24</v>
      </c>
      <c r="G193" s="49" t="s">
        <v>89</v>
      </c>
      <c r="H193" s="79" t="s">
        <v>391</v>
      </c>
      <c r="I193" s="81" t="s">
        <v>399</v>
      </c>
      <c r="J193" s="82" t="s">
        <v>95</v>
      </c>
      <c r="K193" s="85" t="s">
        <v>382</v>
      </c>
      <c r="L193" s="89"/>
      <c r="M193" s="101" t="str" cm="1">
        <f t="array" ref="M193">INDEX('Jornada Prevista'!$H:$H,MATCH(1,('Jornada Prevista'!$B:$B=FOcorrencias[[#This Row],[Matricula]])*('Jornada Prevista'!$P:$P=FOcorrencias[[#This Row],[Mês/Ano]]),0))</f>
        <v>Empresa Z</v>
      </c>
      <c r="N193" s="101" t="str" cm="1">
        <f t="array" ref="N193">INDEX('Jornada Prevista'!$I:$I,MATCH(1,('Jornada Prevista'!$B:$B=FOcorrencias[[#This Row],[Matricula]])*('Jornada Prevista'!$P:$P=FOcorrencias[[#This Row],[Mês/Ano]]),0))</f>
        <v>Marketing</v>
      </c>
      <c r="O193" s="97" t="str" cm="1">
        <f t="array" ref="O193">INDEX('Jornada Prevista'!$J:$J,MATCH(1,('Jornada Prevista'!$B:$B=FOcorrencias[[#This Row],[Matricula]])*('Jornada Prevista'!$P:$P=FOcorrencias[[#This Row],[Mês/Ano]]),0))</f>
        <v>Analista Sênior</v>
      </c>
      <c r="P193" s="97" t="str" cm="1">
        <f t="array" ref="P193">INDEX('Jornada Prevista'!$K:$K,MATCH(1,('Jornada Prevista'!$B:$B=FOcorrencias[[#This Row],[Matricula]])*('Jornada Prevista'!$P:$P=FOcorrencias[[#This Row],[Mês/Ano]]),0))</f>
        <v>Turno C</v>
      </c>
      <c r="Q193" s="97" t="str" cm="1">
        <f t="array" ref="Q193">INDEX('Jornada Prevista'!$L:$L,MATCH(1,('Jornada Prevista'!$B:$B=FOcorrencias[[#This Row],[Matricula]])*('Jornada Prevista'!$P:$P=FOcorrencias[[#This Row],[Mês/Ano]]),0))</f>
        <v>6x1</v>
      </c>
      <c r="R193" s="97" t="str" cm="1">
        <f t="array" ref="R193">INDEX('Jornada Prevista'!$M:$M,MATCH(1,('Jornada Prevista'!$B:$B=FOcorrencias[[#This Row],[Matricula]])*('Jornada Prevista'!$P:$P=FOcorrencias[[#This Row],[Mês/Ano]]),0))</f>
        <v>Estágio</v>
      </c>
      <c r="S193" s="97">
        <f>SUMIFS('Jornada Prevista'!$G:$G,'Jornada Prevista'!$B:$B,FOcorrencias[[#This Row],[Matricula]],'Jornada Prevista'!$P:$P,FOcorrencias[[#This Row],[Mês/Ano]])</f>
        <v>184.80000000000015</v>
      </c>
      <c r="T193" s="105">
        <f>SUMIFS('Jornada Prevista'!$N:$N,'Jornada Prevista'!$B:$B,FOcorrencias[[#This Row],[Matricula]],'Jornada Prevista'!$P:$P,FOcorrencias[[#This Row],[Mês/Ano]])</f>
        <v>3989.14</v>
      </c>
      <c r="U193" s="101">
        <f>SUMIFS('Jornada Prevista'!$O:$O,'Jornada Prevista'!$B:$B,FOcorrencias[[#This Row],[Matricula]],'Jornada Prevista'!$P:$P,FOcorrencias[[#This Row],[Mês/Ano]])</f>
        <v>21.586255411255394</v>
      </c>
      <c r="V193" s="94" t="str">
        <f>IF(FOcorrencias[[#This Row],[Data da Ocorrência]]="","",TEXT(FOcorrencias[[#This Row],[Data da Ocorrência]],"mm/aaaa"))</f>
        <v>09/2025</v>
      </c>
    </row>
    <row r="194" spans="2:22" ht="14.4" x14ac:dyDescent="0.25">
      <c r="B194" s="61">
        <v>191</v>
      </c>
      <c r="C194" s="51" t="s">
        <v>291</v>
      </c>
      <c r="D194" s="63" t="str">
        <f>IF(FOcorrencias[[#This Row],[Data da Ocorrência]]="","",TEXT(FOcorrencias[[#This Row],[Data da Ocorrência]],"dddd"))</f>
        <v>terça-feira</v>
      </c>
      <c r="E194" s="79">
        <v>24</v>
      </c>
      <c r="F194" s="80" t="str">
        <f>IF(FOcorrencias[[#This Row],[Matricula]]="","",VLOOKUP(FOcorrencias[[#This Row],[Matricula]],Cadastros!$P:$Q,2,0))</f>
        <v>Funcionario 24</v>
      </c>
      <c r="G194" s="49" t="s">
        <v>90</v>
      </c>
      <c r="H194" s="79" t="s">
        <v>369</v>
      </c>
      <c r="I194" s="81" t="s">
        <v>401</v>
      </c>
      <c r="J194" s="82" t="s">
        <v>371</v>
      </c>
      <c r="K194" s="85" t="s">
        <v>375</v>
      </c>
      <c r="L194" s="89"/>
      <c r="M194" s="101" t="str" cm="1">
        <f t="array" ref="M194">INDEX('Jornada Prevista'!$H:$H,MATCH(1,('Jornada Prevista'!$B:$B=FOcorrencias[[#This Row],[Matricula]])*('Jornada Prevista'!$P:$P=FOcorrencias[[#This Row],[Mês/Ano]]),0))</f>
        <v>Empresa Z</v>
      </c>
      <c r="N194" s="101" t="str" cm="1">
        <f t="array" ref="N194">INDEX('Jornada Prevista'!$I:$I,MATCH(1,('Jornada Prevista'!$B:$B=FOcorrencias[[#This Row],[Matricula]])*('Jornada Prevista'!$P:$P=FOcorrencias[[#This Row],[Mês/Ano]]),0))</f>
        <v>Marketing</v>
      </c>
      <c r="O194" s="97" t="str" cm="1">
        <f t="array" ref="O194">INDEX('Jornada Prevista'!$J:$J,MATCH(1,('Jornada Prevista'!$B:$B=FOcorrencias[[#This Row],[Matricula]])*('Jornada Prevista'!$P:$P=FOcorrencias[[#This Row],[Mês/Ano]]),0))</f>
        <v>Analista Sênior</v>
      </c>
      <c r="P194" s="97" t="str" cm="1">
        <f t="array" ref="P194">INDEX('Jornada Prevista'!$K:$K,MATCH(1,('Jornada Prevista'!$B:$B=FOcorrencias[[#This Row],[Matricula]])*('Jornada Prevista'!$P:$P=FOcorrencias[[#This Row],[Mês/Ano]]),0))</f>
        <v>Turno C</v>
      </c>
      <c r="Q194" s="97" t="str" cm="1">
        <f t="array" ref="Q194">INDEX('Jornada Prevista'!$L:$L,MATCH(1,('Jornada Prevista'!$B:$B=FOcorrencias[[#This Row],[Matricula]])*('Jornada Prevista'!$P:$P=FOcorrencias[[#This Row],[Mês/Ano]]),0))</f>
        <v>6x1</v>
      </c>
      <c r="R194" s="97" t="str" cm="1">
        <f t="array" ref="R194">INDEX('Jornada Prevista'!$M:$M,MATCH(1,('Jornada Prevista'!$B:$B=FOcorrencias[[#This Row],[Matricula]])*('Jornada Prevista'!$P:$P=FOcorrencias[[#This Row],[Mês/Ano]]),0))</f>
        <v>Estágio</v>
      </c>
      <c r="S194" s="97">
        <f>SUMIFS('Jornada Prevista'!$G:$G,'Jornada Prevista'!$B:$B,FOcorrencias[[#This Row],[Matricula]],'Jornada Prevista'!$P:$P,FOcorrencias[[#This Row],[Mês/Ano]])</f>
        <v>184.80000000000015</v>
      </c>
      <c r="T194" s="105">
        <f>SUMIFS('Jornada Prevista'!$N:$N,'Jornada Prevista'!$B:$B,FOcorrencias[[#This Row],[Matricula]],'Jornada Prevista'!$P:$P,FOcorrencias[[#This Row],[Mês/Ano]])</f>
        <v>3989.14</v>
      </c>
      <c r="U194" s="101">
        <f>SUMIFS('Jornada Prevista'!$O:$O,'Jornada Prevista'!$B:$B,FOcorrencias[[#This Row],[Matricula]],'Jornada Prevista'!$P:$P,FOcorrencias[[#This Row],[Mês/Ano]])</f>
        <v>21.586255411255394</v>
      </c>
      <c r="V194" s="94" t="str">
        <f>IF(FOcorrencias[[#This Row],[Data da Ocorrência]]="","",TEXT(FOcorrencias[[#This Row],[Data da Ocorrência]],"mm/aaaa"))</f>
        <v>09/2025</v>
      </c>
    </row>
    <row r="195" spans="2:22" ht="14.4" x14ac:dyDescent="0.25">
      <c r="B195" s="61">
        <v>192</v>
      </c>
      <c r="C195" s="51" t="s">
        <v>169</v>
      </c>
      <c r="D195" s="63" t="str">
        <f>IF(FOcorrencias[[#This Row],[Data da Ocorrência]]="","",TEXT(FOcorrencias[[#This Row],[Data da Ocorrência]],"dddd"))</f>
        <v>sexta-feira</v>
      </c>
      <c r="E195" s="79">
        <v>24</v>
      </c>
      <c r="F195" s="80" t="str">
        <f>IF(FOcorrencias[[#This Row],[Matricula]]="","",VLOOKUP(FOcorrencias[[#This Row],[Matricula]],Cadastros!$P:$Q,2,0))</f>
        <v>Funcionario 24</v>
      </c>
      <c r="G195" s="49" t="s">
        <v>89</v>
      </c>
      <c r="H195" s="79" t="s">
        <v>366</v>
      </c>
      <c r="I195" s="81" t="s">
        <v>404</v>
      </c>
      <c r="J195" s="82" t="s">
        <v>371</v>
      </c>
      <c r="K195" s="85" t="s">
        <v>372</v>
      </c>
      <c r="L195" s="89"/>
      <c r="M195" s="101" t="str" cm="1">
        <f t="array" ref="M195">INDEX('Jornada Prevista'!$H:$H,MATCH(1,('Jornada Prevista'!$B:$B=FOcorrencias[[#This Row],[Matricula]])*('Jornada Prevista'!$P:$P=FOcorrencias[[#This Row],[Mês/Ano]]),0))</f>
        <v>Empresa X</v>
      </c>
      <c r="N195" s="101" t="str" cm="1">
        <f t="array" ref="N195">INDEX('Jornada Prevista'!$I:$I,MATCH(1,('Jornada Prevista'!$B:$B=FOcorrencias[[#This Row],[Matricula]])*('Jornada Prevista'!$P:$P=FOcorrencias[[#This Row],[Mês/Ano]]),0))</f>
        <v>Operações</v>
      </c>
      <c r="O195" s="97" t="str" cm="1">
        <f t="array" ref="O195">INDEX('Jornada Prevista'!$J:$J,MATCH(1,('Jornada Prevista'!$B:$B=FOcorrencias[[#This Row],[Matricula]])*('Jornada Prevista'!$P:$P=FOcorrencias[[#This Row],[Mês/Ano]]),0))</f>
        <v>Coordenador</v>
      </c>
      <c r="P195" s="97" t="str" cm="1">
        <f t="array" ref="P195">INDEX('Jornada Prevista'!$K:$K,MATCH(1,('Jornada Prevista'!$B:$B=FOcorrencias[[#This Row],[Matricula]])*('Jornada Prevista'!$P:$P=FOcorrencias[[#This Row],[Mês/Ano]]),0))</f>
        <v>Turno Folguista</v>
      </c>
      <c r="Q195" s="97" t="str" cm="1">
        <f t="array" ref="Q195">INDEX('Jornada Prevista'!$L:$L,MATCH(1,('Jornada Prevista'!$B:$B=FOcorrencias[[#This Row],[Matricula]])*('Jornada Prevista'!$P:$P=FOcorrencias[[#This Row],[Mês/Ano]]),0))</f>
        <v>6x1</v>
      </c>
      <c r="R195" s="97" t="str" cm="1">
        <f t="array" ref="R195">INDEX('Jornada Prevista'!$M:$M,MATCH(1,('Jornada Prevista'!$B:$B=FOcorrencias[[#This Row],[Matricula]])*('Jornada Prevista'!$P:$P=FOcorrencias[[#This Row],[Mês/Ano]]),0))</f>
        <v>PJ</v>
      </c>
      <c r="S195" s="97">
        <f>SUMIFS('Jornada Prevista'!$G:$G,'Jornada Prevista'!$B:$B,FOcorrencias[[#This Row],[Matricula]],'Jornada Prevista'!$P:$P,FOcorrencias[[#This Row],[Mês/Ano]])</f>
        <v>184.80000000000015</v>
      </c>
      <c r="T195" s="105">
        <f>SUMIFS('Jornada Prevista'!$N:$N,'Jornada Prevista'!$B:$B,FOcorrencias[[#This Row],[Matricula]],'Jornada Prevista'!$P:$P,FOcorrencias[[#This Row],[Mês/Ano]])</f>
        <v>4244.13</v>
      </c>
      <c r="U195" s="101">
        <f>SUMIFS('Jornada Prevista'!$O:$O,'Jornada Prevista'!$B:$B,FOcorrencias[[#This Row],[Matricula]],'Jornada Prevista'!$P:$P,FOcorrencias[[#This Row],[Mês/Ano]])</f>
        <v>22.966071428571411</v>
      </c>
      <c r="V195" s="94" t="str">
        <f>IF(FOcorrencias[[#This Row],[Data da Ocorrência]]="","",TEXT(FOcorrencias[[#This Row],[Data da Ocorrência]],"mm/aaaa"))</f>
        <v>12/2025</v>
      </c>
    </row>
    <row r="196" spans="2:22" ht="14.4" x14ac:dyDescent="0.25">
      <c r="B196" s="61">
        <v>193</v>
      </c>
      <c r="C196" s="51" t="s">
        <v>264</v>
      </c>
      <c r="D196" s="63" t="str">
        <f>IF(FOcorrencias[[#This Row],[Data da Ocorrência]]="","",TEXT(FOcorrencias[[#This Row],[Data da Ocorrência]],"dddd"))</f>
        <v>quarta-feira</v>
      </c>
      <c r="E196" s="79">
        <v>25</v>
      </c>
      <c r="F196" s="80" t="str">
        <f>IF(FOcorrencias[[#This Row],[Matricula]]="","",VLOOKUP(FOcorrencias[[#This Row],[Matricula]],Cadastros!$P:$Q,2,0))</f>
        <v>Funcionario 25</v>
      </c>
      <c r="G196" s="49" t="s">
        <v>90</v>
      </c>
      <c r="H196" s="79" t="s">
        <v>391</v>
      </c>
      <c r="I196" s="81"/>
      <c r="J196" s="82" t="s">
        <v>95</v>
      </c>
      <c r="K196" s="85" t="s">
        <v>375</v>
      </c>
      <c r="L196" s="89"/>
      <c r="M196" s="101" t="str" cm="1">
        <f t="array" ref="M196">INDEX('Jornada Prevista'!$H:$H,MATCH(1,('Jornada Prevista'!$B:$B=FOcorrencias[[#This Row],[Matricula]])*('Jornada Prevista'!$P:$P=FOcorrencias[[#This Row],[Mês/Ano]]),0))</f>
        <v>Empresa X</v>
      </c>
      <c r="N196" s="101" t="str" cm="1">
        <f t="array" ref="N196">INDEX('Jornada Prevista'!$I:$I,MATCH(1,('Jornada Prevista'!$B:$B=FOcorrencias[[#This Row],[Matricula]])*('Jornada Prevista'!$P:$P=FOcorrencias[[#This Row],[Mês/Ano]]),0))</f>
        <v>TI</v>
      </c>
      <c r="O196" s="97" t="str" cm="1">
        <f t="array" ref="O196">INDEX('Jornada Prevista'!$J:$J,MATCH(1,('Jornada Prevista'!$B:$B=FOcorrencias[[#This Row],[Matricula]])*('Jornada Prevista'!$P:$P=FOcorrencias[[#This Row],[Mês/Ano]]),0))</f>
        <v>Engenheiro</v>
      </c>
      <c r="P196" s="97" t="str" cm="1">
        <f t="array" ref="P196">INDEX('Jornada Prevista'!$K:$K,MATCH(1,('Jornada Prevista'!$B:$B=FOcorrencias[[#This Row],[Matricula]])*('Jornada Prevista'!$P:$P=FOcorrencias[[#This Row],[Mês/Ano]]),0))</f>
        <v>Turno A</v>
      </c>
      <c r="Q196" s="97" t="str" cm="1">
        <f t="array" ref="Q196">INDEX('Jornada Prevista'!$L:$L,MATCH(1,('Jornada Prevista'!$B:$B=FOcorrencias[[#This Row],[Matricula]])*('Jornada Prevista'!$P:$P=FOcorrencias[[#This Row],[Mês/Ano]]),0))</f>
        <v>5x1</v>
      </c>
      <c r="R196" s="97" t="str" cm="1">
        <f t="array" ref="R196">INDEX('Jornada Prevista'!$M:$M,MATCH(1,('Jornada Prevista'!$B:$B=FOcorrencias[[#This Row],[Matricula]])*('Jornada Prevista'!$P:$P=FOcorrencias[[#This Row],[Mês/Ano]]),0))</f>
        <v>CLT</v>
      </c>
      <c r="S196" s="97">
        <f>SUMIFS('Jornada Prevista'!$G:$G,'Jornada Prevista'!$B:$B,FOcorrencias[[#This Row],[Matricula]],'Jornada Prevista'!$P:$P,FOcorrencias[[#This Row],[Mês/Ano]])</f>
        <v>184.80000000000015</v>
      </c>
      <c r="T196" s="105">
        <f>SUMIFS('Jornada Prevista'!$N:$N,'Jornada Prevista'!$B:$B,FOcorrencias[[#This Row],[Matricula]],'Jornada Prevista'!$P:$P,FOcorrencias[[#This Row],[Mês/Ano]])</f>
        <v>8139.26</v>
      </c>
      <c r="U196" s="101">
        <f>SUMIFS('Jornada Prevista'!$O:$O,'Jornada Prevista'!$B:$B,FOcorrencias[[#This Row],[Matricula]],'Jornada Prevista'!$P:$P,FOcorrencias[[#This Row],[Mês/Ano]])</f>
        <v>44.043614718614684</v>
      </c>
      <c r="V196" s="94" t="str">
        <f>IF(FOcorrencias[[#This Row],[Data da Ocorrência]]="","",TEXT(FOcorrencias[[#This Row],[Data da Ocorrência]],"mm/aaaa"))</f>
        <v>12/2025</v>
      </c>
    </row>
    <row r="197" spans="2:22" ht="14.4" x14ac:dyDescent="0.25">
      <c r="B197" s="61">
        <v>194</v>
      </c>
      <c r="C197" s="51" t="s">
        <v>292</v>
      </c>
      <c r="D197" s="63" t="str">
        <f>IF(FOcorrencias[[#This Row],[Data da Ocorrência]]="","",TEXT(FOcorrencias[[#This Row],[Data da Ocorrência]],"dddd"))</f>
        <v>domingo</v>
      </c>
      <c r="E197" s="79">
        <v>25</v>
      </c>
      <c r="F197" s="80" t="str">
        <f>IF(FOcorrencias[[#This Row],[Matricula]]="","",VLOOKUP(FOcorrencias[[#This Row],[Matricula]],Cadastros!$P:$Q,2,0))</f>
        <v>Funcionario 25</v>
      </c>
      <c r="G197" s="49" t="s">
        <v>87</v>
      </c>
      <c r="H197" s="79" t="s">
        <v>378</v>
      </c>
      <c r="I197" s="81"/>
      <c r="J197" s="82" t="s">
        <v>95</v>
      </c>
      <c r="K197" s="85" t="s">
        <v>380</v>
      </c>
      <c r="L197" s="89"/>
      <c r="M197" s="101" t="str" cm="1">
        <f t="array" ref="M197">INDEX('Jornada Prevista'!$H:$H,MATCH(1,('Jornada Prevista'!$B:$B=FOcorrencias[[#This Row],[Matricula]])*('Jornada Prevista'!$P:$P=FOcorrencias[[#This Row],[Mês/Ano]]),0))</f>
        <v>Empresa Y</v>
      </c>
      <c r="N197" s="101" t="str" cm="1">
        <f t="array" ref="N197">INDEX('Jornada Prevista'!$I:$I,MATCH(1,('Jornada Prevista'!$B:$B=FOcorrencias[[#This Row],[Matricula]])*('Jornada Prevista'!$P:$P=FOcorrencias[[#This Row],[Mês/Ano]]),0))</f>
        <v>Engenharia</v>
      </c>
      <c r="O197" s="97" t="str" cm="1">
        <f t="array" ref="O197">INDEX('Jornada Prevista'!$J:$J,MATCH(1,('Jornada Prevista'!$B:$B=FOcorrencias[[#This Row],[Matricula]])*('Jornada Prevista'!$P:$P=FOcorrencias[[#This Row],[Mês/Ano]]),0))</f>
        <v>Supervisor</v>
      </c>
      <c r="P197" s="97" t="str" cm="1">
        <f t="array" ref="P197">INDEX('Jornada Prevista'!$K:$K,MATCH(1,('Jornada Prevista'!$B:$B=FOcorrencias[[#This Row],[Matricula]])*('Jornada Prevista'!$P:$P=FOcorrencias[[#This Row],[Mês/Ano]]),0))</f>
        <v>Turno C</v>
      </c>
      <c r="Q197" s="97" t="str" cm="1">
        <f t="array" ref="Q197">INDEX('Jornada Prevista'!$L:$L,MATCH(1,('Jornada Prevista'!$B:$B=FOcorrencias[[#This Row],[Matricula]])*('Jornada Prevista'!$P:$P=FOcorrencias[[#This Row],[Mês/Ano]]),0))</f>
        <v>12x36</v>
      </c>
      <c r="R197" s="97" t="str" cm="1">
        <f t="array" ref="R197">INDEX('Jornada Prevista'!$M:$M,MATCH(1,('Jornada Prevista'!$B:$B=FOcorrencias[[#This Row],[Matricula]])*('Jornada Prevista'!$P:$P=FOcorrencias[[#This Row],[Mês/Ano]]),0))</f>
        <v>Estágio</v>
      </c>
      <c r="S197" s="97">
        <f>SUMIFS('Jornada Prevista'!$G:$G,'Jornada Prevista'!$B:$B,FOcorrencias[[#This Row],[Matricula]],'Jornada Prevista'!$P:$P,FOcorrencias[[#This Row],[Mês/Ano]])</f>
        <v>184.80000000000015</v>
      </c>
      <c r="T197" s="105">
        <f>SUMIFS('Jornada Prevista'!$N:$N,'Jornada Prevista'!$B:$B,FOcorrencias[[#This Row],[Matricula]],'Jornada Prevista'!$P:$P,FOcorrencias[[#This Row],[Mês/Ano]])</f>
        <v>4805.6000000000004</v>
      </c>
      <c r="U197" s="101">
        <f>SUMIFS('Jornada Prevista'!$O:$O,'Jornada Prevista'!$B:$B,FOcorrencias[[#This Row],[Matricula]],'Jornada Prevista'!$P:$P,FOcorrencias[[#This Row],[Mês/Ano]])</f>
        <v>26.004329004328984</v>
      </c>
      <c r="V197" s="94" t="str">
        <f>IF(FOcorrencias[[#This Row],[Data da Ocorrência]]="","",TEXT(FOcorrencias[[#This Row],[Data da Ocorrência]],"mm/aaaa"))</f>
        <v>06/2025</v>
      </c>
    </row>
    <row r="198" spans="2:22" ht="14.4" x14ac:dyDescent="0.25">
      <c r="B198" s="61">
        <v>195</v>
      </c>
      <c r="C198" s="51" t="s">
        <v>179</v>
      </c>
      <c r="D198" s="63" t="str">
        <f>IF(FOcorrencias[[#This Row],[Data da Ocorrência]]="","",TEXT(FOcorrencias[[#This Row],[Data da Ocorrência]],"dddd"))</f>
        <v>quinta-feira</v>
      </c>
      <c r="E198" s="79">
        <v>25</v>
      </c>
      <c r="F198" s="80" t="str">
        <f>IF(FOcorrencias[[#This Row],[Matricula]]="","",VLOOKUP(FOcorrencias[[#This Row],[Matricula]],Cadastros!$P:$Q,2,0))</f>
        <v>Funcionario 25</v>
      </c>
      <c r="G198" s="49" t="s">
        <v>89</v>
      </c>
      <c r="H198" s="79" t="s">
        <v>369</v>
      </c>
      <c r="I198" s="81"/>
      <c r="J198" s="82" t="s">
        <v>371</v>
      </c>
      <c r="K198" s="85" t="s">
        <v>394</v>
      </c>
      <c r="L198" s="89"/>
      <c r="M198" s="101" t="str" cm="1">
        <f t="array" ref="M198">INDEX('Jornada Prevista'!$H:$H,MATCH(1,('Jornada Prevista'!$B:$B=FOcorrencias[[#This Row],[Matricula]])*('Jornada Prevista'!$P:$P=FOcorrencias[[#This Row],[Mês/Ano]]),0))</f>
        <v>Empresa Y</v>
      </c>
      <c r="N198" s="101" t="str" cm="1">
        <f t="array" ref="N198">INDEX('Jornada Prevista'!$I:$I,MATCH(1,('Jornada Prevista'!$B:$B=FOcorrencias[[#This Row],[Matricula]])*('Jornada Prevista'!$P:$P=FOcorrencias[[#This Row],[Mês/Ano]]),0))</f>
        <v>Contabilidade</v>
      </c>
      <c r="O198" s="97" t="str" cm="1">
        <f t="array" ref="O198">INDEX('Jornada Prevista'!$J:$J,MATCH(1,('Jornada Prevista'!$B:$B=FOcorrencias[[#This Row],[Matricula]])*('Jornada Prevista'!$P:$P=FOcorrencias[[#This Row],[Mês/Ano]]),0))</f>
        <v>Consultor</v>
      </c>
      <c r="P198" s="97" t="str" cm="1">
        <f t="array" ref="P198">INDEX('Jornada Prevista'!$K:$K,MATCH(1,('Jornada Prevista'!$B:$B=FOcorrencias[[#This Row],[Matricula]])*('Jornada Prevista'!$P:$P=FOcorrencias[[#This Row],[Mês/Ano]]),0))</f>
        <v>Turno Folguista</v>
      </c>
      <c r="Q198" s="97" t="str" cm="1">
        <f t="array" ref="Q198">INDEX('Jornada Prevista'!$L:$L,MATCH(1,('Jornada Prevista'!$B:$B=FOcorrencias[[#This Row],[Matricula]])*('Jornada Prevista'!$P:$P=FOcorrencias[[#This Row],[Mês/Ano]]),0))</f>
        <v>12x36</v>
      </c>
      <c r="R198" s="97" t="str" cm="1">
        <f t="array" ref="R198">INDEX('Jornada Prevista'!$M:$M,MATCH(1,('Jornada Prevista'!$B:$B=FOcorrencias[[#This Row],[Matricula]])*('Jornada Prevista'!$P:$P=FOcorrencias[[#This Row],[Mês/Ano]]),0))</f>
        <v>PJ</v>
      </c>
      <c r="S198" s="97">
        <f>SUMIFS('Jornada Prevista'!$G:$G,'Jornada Prevista'!$B:$B,FOcorrencias[[#This Row],[Matricula]],'Jornada Prevista'!$P:$P,FOcorrencias[[#This Row],[Mês/Ano]])</f>
        <v>184.80000000000015</v>
      </c>
      <c r="T198" s="105">
        <f>SUMIFS('Jornada Prevista'!$N:$N,'Jornada Prevista'!$B:$B,FOcorrencias[[#This Row],[Matricula]],'Jornada Prevista'!$P:$P,FOcorrencias[[#This Row],[Mês/Ano]])</f>
        <v>9479.4599999999991</v>
      </c>
      <c r="U198" s="101">
        <f>SUMIFS('Jornada Prevista'!$O:$O,'Jornada Prevista'!$B:$B,FOcorrencias[[#This Row],[Matricula]],'Jornada Prevista'!$P:$P,FOcorrencias[[#This Row],[Mês/Ano]])</f>
        <v>51.295779220779174</v>
      </c>
      <c r="V198" s="94" t="str">
        <f>IF(FOcorrencias[[#This Row],[Data da Ocorrência]]="","",TEXT(FOcorrencias[[#This Row],[Data da Ocorrência]],"mm/aaaa"))</f>
        <v>07/2025</v>
      </c>
    </row>
    <row r="199" spans="2:22" ht="14.4" x14ac:dyDescent="0.25">
      <c r="B199" s="61">
        <v>196</v>
      </c>
      <c r="C199" s="51" t="s">
        <v>293</v>
      </c>
      <c r="D199" s="63" t="str">
        <f>IF(FOcorrencias[[#This Row],[Data da Ocorrência]]="","",TEXT(FOcorrencias[[#This Row],[Data da Ocorrência]],"dddd"))</f>
        <v>terça-feira</v>
      </c>
      <c r="E199" s="79">
        <v>25</v>
      </c>
      <c r="F199" s="80" t="str">
        <f>IF(FOcorrencias[[#This Row],[Matricula]]="","",VLOOKUP(FOcorrencias[[#This Row],[Matricula]],Cadastros!$P:$Q,2,0))</f>
        <v>Funcionario 25</v>
      </c>
      <c r="G199" s="49" t="s">
        <v>87</v>
      </c>
      <c r="H199" s="79" t="s">
        <v>378</v>
      </c>
      <c r="I199" s="81" t="s">
        <v>387</v>
      </c>
      <c r="J199" s="82" t="s">
        <v>371</v>
      </c>
      <c r="K199" s="85" t="s">
        <v>379</v>
      </c>
      <c r="L199" s="89"/>
      <c r="M199" s="101" t="str" cm="1">
        <f t="array" ref="M199">INDEX('Jornada Prevista'!$H:$H,MATCH(1,('Jornada Prevista'!$B:$B=FOcorrencias[[#This Row],[Matricula]])*('Jornada Prevista'!$P:$P=FOcorrencias[[#This Row],[Mês/Ano]]),0))</f>
        <v>Empresa Y</v>
      </c>
      <c r="N199" s="101" t="str" cm="1">
        <f t="array" ref="N199">INDEX('Jornada Prevista'!$I:$I,MATCH(1,('Jornada Prevista'!$B:$B=FOcorrencias[[#This Row],[Matricula]])*('Jornada Prevista'!$P:$P=FOcorrencias[[#This Row],[Mês/Ano]]),0))</f>
        <v>Engenharia</v>
      </c>
      <c r="O199" s="97" t="str" cm="1">
        <f t="array" ref="O199">INDEX('Jornada Prevista'!$J:$J,MATCH(1,('Jornada Prevista'!$B:$B=FOcorrencias[[#This Row],[Matricula]])*('Jornada Prevista'!$P:$P=FOcorrencias[[#This Row],[Mês/Ano]]),0))</f>
        <v>Coordenador</v>
      </c>
      <c r="P199" s="97" t="str" cm="1">
        <f t="array" ref="P199">INDEX('Jornada Prevista'!$K:$K,MATCH(1,('Jornada Prevista'!$B:$B=FOcorrencias[[#This Row],[Matricula]])*('Jornada Prevista'!$P:$P=FOcorrencias[[#This Row],[Mês/Ano]]),0))</f>
        <v>Turno Folguista</v>
      </c>
      <c r="Q199" s="97" t="str" cm="1">
        <f t="array" ref="Q199">INDEX('Jornada Prevista'!$L:$L,MATCH(1,('Jornada Prevista'!$B:$B=FOcorrencias[[#This Row],[Matricula]])*('Jornada Prevista'!$P:$P=FOcorrencias[[#This Row],[Mês/Ano]]),0))</f>
        <v>12x36</v>
      </c>
      <c r="R199" s="97" t="str" cm="1">
        <f t="array" ref="R199">INDEX('Jornada Prevista'!$M:$M,MATCH(1,('Jornada Prevista'!$B:$B=FOcorrencias[[#This Row],[Matricula]])*('Jornada Prevista'!$P:$P=FOcorrencias[[#This Row],[Mês/Ano]]),0))</f>
        <v>CLT</v>
      </c>
      <c r="S199" s="97">
        <f>SUMIFS('Jornada Prevista'!$G:$G,'Jornada Prevista'!$B:$B,FOcorrencias[[#This Row],[Matricula]],'Jornada Prevista'!$P:$P,FOcorrencias[[#This Row],[Mês/Ano]])</f>
        <v>184.80000000000015</v>
      </c>
      <c r="T199" s="105">
        <f>SUMIFS('Jornada Prevista'!$N:$N,'Jornada Prevista'!$B:$B,FOcorrencias[[#This Row],[Matricula]],'Jornada Prevista'!$P:$P,FOcorrencias[[#This Row],[Mês/Ano]])</f>
        <v>9382.86</v>
      </c>
      <c r="U199" s="101">
        <f>SUMIFS('Jornada Prevista'!$O:$O,'Jornada Prevista'!$B:$B,FOcorrencias[[#This Row],[Matricula]],'Jornada Prevista'!$P:$P,FOcorrencias[[#This Row],[Mês/Ano]])</f>
        <v>50.773051948051908</v>
      </c>
      <c r="V199" s="94" t="str">
        <f>IF(FOcorrencias[[#This Row],[Data da Ocorrência]]="","",TEXT(FOcorrencias[[#This Row],[Data da Ocorrência]],"mm/aaaa"))</f>
        <v>09/2025</v>
      </c>
    </row>
    <row r="200" spans="2:22" ht="14.4" x14ac:dyDescent="0.25">
      <c r="B200" s="61">
        <v>197</v>
      </c>
      <c r="C200" s="51" t="s">
        <v>294</v>
      </c>
      <c r="D200" s="63" t="str">
        <f>IF(FOcorrencias[[#This Row],[Data da Ocorrência]]="","",TEXT(FOcorrencias[[#This Row],[Data da Ocorrência]],"dddd"))</f>
        <v>sábado</v>
      </c>
      <c r="E200" s="79">
        <v>25</v>
      </c>
      <c r="F200" s="80" t="str">
        <f>IF(FOcorrencias[[#This Row],[Matricula]]="","",VLOOKUP(FOcorrencias[[#This Row],[Matricula]],Cadastros!$P:$Q,2,0))</f>
        <v>Funcionario 25</v>
      </c>
      <c r="G200" s="49" t="s">
        <v>89</v>
      </c>
      <c r="H200" s="79" t="s">
        <v>369</v>
      </c>
      <c r="I200" s="81"/>
      <c r="J200" s="82" t="s">
        <v>371</v>
      </c>
      <c r="K200" s="85" t="s">
        <v>382</v>
      </c>
      <c r="L200" s="89" t="s">
        <v>392</v>
      </c>
      <c r="M200" s="101" t="str" cm="1">
        <f t="array" ref="M200">INDEX('Jornada Prevista'!$H:$H,MATCH(1,('Jornada Prevista'!$B:$B=FOcorrencias[[#This Row],[Matricula]])*('Jornada Prevista'!$P:$P=FOcorrencias[[#This Row],[Mês/Ano]]),0))</f>
        <v>Empresa Z</v>
      </c>
      <c r="N200" s="101" t="str" cm="1">
        <f t="array" ref="N200">INDEX('Jornada Prevista'!$I:$I,MATCH(1,('Jornada Prevista'!$B:$B=FOcorrencias[[#This Row],[Matricula]])*('Jornada Prevista'!$P:$P=FOcorrencias[[#This Row],[Mês/Ano]]),0))</f>
        <v>Produção</v>
      </c>
      <c r="O200" s="97" t="str" cm="1">
        <f t="array" ref="O200">INDEX('Jornada Prevista'!$J:$J,MATCH(1,('Jornada Prevista'!$B:$B=FOcorrencias[[#This Row],[Matricula]])*('Jornada Prevista'!$P:$P=FOcorrencias[[#This Row],[Mês/Ano]]),0))</f>
        <v>Técnico</v>
      </c>
      <c r="P200" s="97" t="str" cm="1">
        <f t="array" ref="P200">INDEX('Jornada Prevista'!$K:$K,MATCH(1,('Jornada Prevista'!$B:$B=FOcorrencias[[#This Row],[Matricula]])*('Jornada Prevista'!$P:$P=FOcorrencias[[#This Row],[Mês/Ano]]),0))</f>
        <v>Turno B</v>
      </c>
      <c r="Q200" s="97" t="str" cm="1">
        <f t="array" ref="Q200">INDEX('Jornada Prevista'!$L:$L,MATCH(1,('Jornada Prevista'!$B:$B=FOcorrencias[[#This Row],[Matricula]])*('Jornada Prevista'!$P:$P=FOcorrencias[[#This Row],[Mês/Ano]]),0))</f>
        <v>5x1</v>
      </c>
      <c r="R200" s="97" t="str" cm="1">
        <f t="array" ref="R200">INDEX('Jornada Prevista'!$M:$M,MATCH(1,('Jornada Prevista'!$B:$B=FOcorrencias[[#This Row],[Matricula]])*('Jornada Prevista'!$P:$P=FOcorrencias[[#This Row],[Mês/Ano]]),0))</f>
        <v>Estágio</v>
      </c>
      <c r="S200" s="97">
        <f>SUMIFS('Jornada Prevista'!$G:$G,'Jornada Prevista'!$B:$B,FOcorrencias[[#This Row],[Matricula]],'Jornada Prevista'!$P:$P,FOcorrencias[[#This Row],[Mês/Ano]])</f>
        <v>184.80000000000015</v>
      </c>
      <c r="T200" s="105">
        <f>SUMIFS('Jornada Prevista'!$N:$N,'Jornada Prevista'!$B:$B,FOcorrencias[[#This Row],[Matricula]],'Jornada Prevista'!$P:$P,FOcorrencias[[#This Row],[Mês/Ano]])</f>
        <v>6214</v>
      </c>
      <c r="U200" s="101">
        <f>SUMIFS('Jornada Prevista'!$O:$O,'Jornada Prevista'!$B:$B,FOcorrencias[[#This Row],[Matricula]],'Jornada Prevista'!$P:$P,FOcorrencias[[#This Row],[Mês/Ano]])</f>
        <v>33.625541125541098</v>
      </c>
      <c r="V200" s="94" t="str">
        <f>IF(FOcorrencias[[#This Row],[Data da Ocorrência]]="","",TEXT(FOcorrencias[[#This Row],[Data da Ocorrência]],"mm/aaaa"))</f>
        <v>10/2025</v>
      </c>
    </row>
    <row r="201" spans="2:22" ht="14.4" x14ac:dyDescent="0.25">
      <c r="B201" s="61">
        <v>198</v>
      </c>
      <c r="C201" s="51" t="s">
        <v>295</v>
      </c>
      <c r="D201" s="63" t="str">
        <f>IF(FOcorrencias[[#This Row],[Data da Ocorrência]]="","",TEXT(FOcorrencias[[#This Row],[Data da Ocorrência]],"dddd"))</f>
        <v>segunda-feira</v>
      </c>
      <c r="E201" s="79">
        <v>25</v>
      </c>
      <c r="F201" s="80" t="str">
        <f>IF(FOcorrencias[[#This Row],[Matricula]]="","",VLOOKUP(FOcorrencias[[#This Row],[Matricula]],Cadastros!$P:$Q,2,0))</f>
        <v>Funcionario 25</v>
      </c>
      <c r="G201" s="49" t="s">
        <v>88</v>
      </c>
      <c r="H201" s="79" t="s">
        <v>381</v>
      </c>
      <c r="I201" s="81" t="s">
        <v>393</v>
      </c>
      <c r="J201" s="82" t="s">
        <v>95</v>
      </c>
      <c r="K201" s="85" t="s">
        <v>396</v>
      </c>
      <c r="L201" s="89"/>
      <c r="M201" s="101" t="str" cm="1">
        <f t="array" ref="M201">INDEX('Jornada Prevista'!$H:$H,MATCH(1,('Jornada Prevista'!$B:$B=FOcorrencias[[#This Row],[Matricula]])*('Jornada Prevista'!$P:$P=FOcorrencias[[#This Row],[Mês/Ano]]),0))</f>
        <v>Empresa X</v>
      </c>
      <c r="N201" s="101" t="str" cm="1">
        <f t="array" ref="N201">INDEX('Jornada Prevista'!$I:$I,MATCH(1,('Jornada Prevista'!$B:$B=FOcorrencias[[#This Row],[Matricula]])*('Jornada Prevista'!$P:$P=FOcorrencias[[#This Row],[Mês/Ano]]),0))</f>
        <v>Marketing</v>
      </c>
      <c r="O201" s="97" t="str" cm="1">
        <f t="array" ref="O201">INDEX('Jornada Prevista'!$J:$J,MATCH(1,('Jornada Prevista'!$B:$B=FOcorrencias[[#This Row],[Matricula]])*('Jornada Prevista'!$P:$P=FOcorrencias[[#This Row],[Mês/Ano]]),0))</f>
        <v>Administrador</v>
      </c>
      <c r="P201" s="97" t="str" cm="1">
        <f t="array" ref="P201">INDEX('Jornada Prevista'!$K:$K,MATCH(1,('Jornada Prevista'!$B:$B=FOcorrencias[[#This Row],[Matricula]])*('Jornada Prevista'!$P:$P=FOcorrencias[[#This Row],[Mês/Ano]]),0))</f>
        <v>Turno D</v>
      </c>
      <c r="Q201" s="97" t="str" cm="1">
        <f t="array" ref="Q201">INDEX('Jornada Prevista'!$L:$L,MATCH(1,('Jornada Prevista'!$B:$B=FOcorrencias[[#This Row],[Matricula]])*('Jornada Prevista'!$P:$P=FOcorrencias[[#This Row],[Mês/Ano]]),0))</f>
        <v>12x36</v>
      </c>
      <c r="R201" s="97" t="str" cm="1">
        <f t="array" ref="R201">INDEX('Jornada Prevista'!$M:$M,MATCH(1,('Jornada Prevista'!$B:$B=FOcorrencias[[#This Row],[Matricula]])*('Jornada Prevista'!$P:$P=FOcorrencias[[#This Row],[Mês/Ano]]),0))</f>
        <v>PJ</v>
      </c>
      <c r="S201" s="97">
        <f>SUMIFS('Jornada Prevista'!$G:$G,'Jornada Prevista'!$B:$B,FOcorrencias[[#This Row],[Matricula]],'Jornada Prevista'!$P:$P,FOcorrencias[[#This Row],[Mês/Ano]])</f>
        <v>184.80000000000015</v>
      </c>
      <c r="T201" s="105">
        <f>SUMIFS('Jornada Prevista'!$N:$N,'Jornada Prevista'!$B:$B,FOcorrencias[[#This Row],[Matricula]],'Jornada Prevista'!$P:$P,FOcorrencias[[#This Row],[Mês/Ano]])</f>
        <v>3082.55</v>
      </c>
      <c r="U201" s="101">
        <f>SUMIFS('Jornada Prevista'!$O:$O,'Jornada Prevista'!$B:$B,FOcorrencias[[#This Row],[Matricula]],'Jornada Prevista'!$P:$P,FOcorrencias[[#This Row],[Mês/Ano]])</f>
        <v>16.680465367965354</v>
      </c>
      <c r="V201" s="94" t="str">
        <f>IF(FOcorrencias[[#This Row],[Data da Ocorrência]]="","",TEXT(FOcorrencias[[#This Row],[Data da Ocorrência]],"mm/aaaa"))</f>
        <v>01/2025</v>
      </c>
    </row>
    <row r="202" spans="2:22" ht="14.4" x14ac:dyDescent="0.25">
      <c r="B202" s="61">
        <v>199</v>
      </c>
      <c r="C202" s="51" t="s">
        <v>189</v>
      </c>
      <c r="D202" s="63" t="str">
        <f>IF(FOcorrencias[[#This Row],[Data da Ocorrência]]="","",TEXT(FOcorrencias[[#This Row],[Data da Ocorrência]],"dddd"))</f>
        <v>quinta-feira</v>
      </c>
      <c r="E202" s="79">
        <v>25</v>
      </c>
      <c r="F202" s="80" t="str">
        <f>IF(FOcorrencias[[#This Row],[Matricula]]="","",VLOOKUP(FOcorrencias[[#This Row],[Matricula]],Cadastros!$P:$Q,2,0))</f>
        <v>Funcionario 25</v>
      </c>
      <c r="G202" s="49" t="s">
        <v>89</v>
      </c>
      <c r="H202" s="79" t="s">
        <v>381</v>
      </c>
      <c r="I202" s="81" t="s">
        <v>400</v>
      </c>
      <c r="J202" s="82" t="s">
        <v>95</v>
      </c>
      <c r="K202" s="85" t="s">
        <v>372</v>
      </c>
      <c r="L202" s="89"/>
      <c r="M202" s="101" t="str" cm="1">
        <f t="array" ref="M202">INDEX('Jornada Prevista'!$H:$H,MATCH(1,('Jornada Prevista'!$B:$B=FOcorrencias[[#This Row],[Matricula]])*('Jornada Prevista'!$P:$P=FOcorrencias[[#This Row],[Mês/Ano]]),0))</f>
        <v>Empresa Z</v>
      </c>
      <c r="N202" s="101" t="str" cm="1">
        <f t="array" ref="N202">INDEX('Jornada Prevista'!$I:$I,MATCH(1,('Jornada Prevista'!$B:$B=FOcorrencias[[#This Row],[Matricula]])*('Jornada Prevista'!$P:$P=FOcorrencias[[#This Row],[Mês/Ano]]),0))</f>
        <v>Contabilidade</v>
      </c>
      <c r="O202" s="97" t="str" cm="1">
        <f t="array" ref="O202">INDEX('Jornada Prevista'!$J:$J,MATCH(1,('Jornada Prevista'!$B:$B=FOcorrencias[[#This Row],[Matricula]])*('Jornada Prevista'!$P:$P=FOcorrencias[[#This Row],[Mês/Ano]]),0))</f>
        <v>Administrador</v>
      </c>
      <c r="P202" s="97" t="str" cm="1">
        <f t="array" ref="P202">INDEX('Jornada Prevista'!$K:$K,MATCH(1,('Jornada Prevista'!$B:$B=FOcorrencias[[#This Row],[Matricula]])*('Jornada Prevista'!$P:$P=FOcorrencias[[#This Row],[Mês/Ano]]),0))</f>
        <v>Turno A</v>
      </c>
      <c r="Q202" s="97" t="str" cm="1">
        <f t="array" ref="Q202">INDEX('Jornada Prevista'!$L:$L,MATCH(1,('Jornada Prevista'!$B:$B=FOcorrencias[[#This Row],[Matricula]])*('Jornada Prevista'!$P:$P=FOcorrencias[[#This Row],[Mês/Ano]]),0))</f>
        <v>5x1</v>
      </c>
      <c r="R202" s="97" t="str" cm="1">
        <f t="array" ref="R202">INDEX('Jornada Prevista'!$M:$M,MATCH(1,('Jornada Prevista'!$B:$B=FOcorrencias[[#This Row],[Matricula]])*('Jornada Prevista'!$P:$P=FOcorrencias[[#This Row],[Mês/Ano]]),0))</f>
        <v>CLT</v>
      </c>
      <c r="S202" s="97">
        <f>SUMIFS('Jornada Prevista'!$G:$G,'Jornada Prevista'!$B:$B,FOcorrencias[[#This Row],[Matricula]],'Jornada Prevista'!$P:$P,FOcorrencias[[#This Row],[Mês/Ano]])</f>
        <v>184.80000000000015</v>
      </c>
      <c r="T202" s="105">
        <f>SUMIFS('Jornada Prevista'!$N:$N,'Jornada Prevista'!$B:$B,FOcorrencias[[#This Row],[Matricula]],'Jornada Prevista'!$P:$P,FOcorrencias[[#This Row],[Mês/Ano]])</f>
        <v>10676.18</v>
      </c>
      <c r="U202" s="101">
        <f>SUMIFS('Jornada Prevista'!$O:$O,'Jornada Prevista'!$B:$B,FOcorrencias[[#This Row],[Matricula]],'Jornada Prevista'!$P:$P,FOcorrencias[[#This Row],[Mês/Ano]])</f>
        <v>57.771536796536751</v>
      </c>
      <c r="V202" s="94" t="str">
        <f>IF(FOcorrencias[[#This Row],[Data da Ocorrência]]="","",TEXT(FOcorrencias[[#This Row],[Data da Ocorrência]],"mm/aaaa"))</f>
        <v>04/2025</v>
      </c>
    </row>
    <row r="203" spans="2:22" ht="14.4" x14ac:dyDescent="0.25">
      <c r="B203" s="61">
        <v>200</v>
      </c>
      <c r="C203" s="51" t="s">
        <v>296</v>
      </c>
      <c r="D203" s="63" t="str">
        <f>IF(FOcorrencias[[#This Row],[Data da Ocorrência]]="","",TEXT(FOcorrencias[[#This Row],[Data da Ocorrência]],"dddd"))</f>
        <v>domingo</v>
      </c>
      <c r="E203" s="79">
        <v>25</v>
      </c>
      <c r="F203" s="80" t="str">
        <f>IF(FOcorrencias[[#This Row],[Matricula]]="","",VLOOKUP(FOcorrencias[[#This Row],[Matricula]],Cadastros!$P:$Q,2,0))</f>
        <v>Funcionario 25</v>
      </c>
      <c r="G203" s="49" t="s">
        <v>87</v>
      </c>
      <c r="H203" s="79" t="s">
        <v>381</v>
      </c>
      <c r="I203" s="81" t="s">
        <v>399</v>
      </c>
      <c r="J203" s="82" t="s">
        <v>371</v>
      </c>
      <c r="K203" s="85" t="s">
        <v>375</v>
      </c>
      <c r="L203" s="89"/>
      <c r="M203" s="101" t="str" cm="1">
        <f t="array" ref="M203">INDEX('Jornada Prevista'!$H:$H,MATCH(1,('Jornada Prevista'!$B:$B=FOcorrencias[[#This Row],[Matricula]])*('Jornada Prevista'!$P:$P=FOcorrencias[[#This Row],[Mês/Ano]]),0))</f>
        <v>Empresa X</v>
      </c>
      <c r="N203" s="101" t="str" cm="1">
        <f t="array" ref="N203">INDEX('Jornada Prevista'!$I:$I,MATCH(1,('Jornada Prevista'!$B:$B=FOcorrencias[[#This Row],[Matricula]])*('Jornada Prevista'!$P:$P=FOcorrencias[[#This Row],[Mês/Ano]]),0))</f>
        <v>TI</v>
      </c>
      <c r="O203" s="97" t="str" cm="1">
        <f t="array" ref="O203">INDEX('Jornada Prevista'!$J:$J,MATCH(1,('Jornada Prevista'!$B:$B=FOcorrencias[[#This Row],[Matricula]])*('Jornada Prevista'!$P:$P=FOcorrencias[[#This Row],[Mês/Ano]]),0))</f>
        <v>Engenheiro</v>
      </c>
      <c r="P203" s="97" t="str" cm="1">
        <f t="array" ref="P203">INDEX('Jornada Prevista'!$K:$K,MATCH(1,('Jornada Prevista'!$B:$B=FOcorrencias[[#This Row],[Matricula]])*('Jornada Prevista'!$P:$P=FOcorrencias[[#This Row],[Mês/Ano]]),0))</f>
        <v>Turno A</v>
      </c>
      <c r="Q203" s="97" t="str" cm="1">
        <f t="array" ref="Q203">INDEX('Jornada Prevista'!$L:$L,MATCH(1,('Jornada Prevista'!$B:$B=FOcorrencias[[#This Row],[Matricula]])*('Jornada Prevista'!$P:$P=FOcorrencias[[#This Row],[Mês/Ano]]),0))</f>
        <v>5x1</v>
      </c>
      <c r="R203" s="97" t="str" cm="1">
        <f t="array" ref="R203">INDEX('Jornada Prevista'!$M:$M,MATCH(1,('Jornada Prevista'!$B:$B=FOcorrencias[[#This Row],[Matricula]])*('Jornada Prevista'!$P:$P=FOcorrencias[[#This Row],[Mês/Ano]]),0))</f>
        <v>CLT</v>
      </c>
      <c r="S203" s="97">
        <f>SUMIFS('Jornada Prevista'!$G:$G,'Jornada Prevista'!$B:$B,FOcorrencias[[#This Row],[Matricula]],'Jornada Prevista'!$P:$P,FOcorrencias[[#This Row],[Mês/Ano]])</f>
        <v>184.80000000000015</v>
      </c>
      <c r="T203" s="105">
        <f>SUMIFS('Jornada Prevista'!$N:$N,'Jornada Prevista'!$B:$B,FOcorrencias[[#This Row],[Matricula]],'Jornada Prevista'!$P:$P,FOcorrencias[[#This Row],[Mês/Ano]])</f>
        <v>8139.26</v>
      </c>
      <c r="U203" s="101">
        <f>SUMIFS('Jornada Prevista'!$O:$O,'Jornada Prevista'!$B:$B,FOcorrencias[[#This Row],[Matricula]],'Jornada Prevista'!$P:$P,FOcorrencias[[#This Row],[Mês/Ano]])</f>
        <v>44.043614718614684</v>
      </c>
      <c r="V203" s="94" t="str">
        <f>IF(FOcorrencias[[#This Row],[Data da Ocorrência]]="","",TEXT(FOcorrencias[[#This Row],[Data da Ocorrência]],"mm/aaaa"))</f>
        <v>12/2025</v>
      </c>
    </row>
    <row r="204" spans="2:22" ht="14.4" x14ac:dyDescent="0.25">
      <c r="B204" s="61">
        <v>201</v>
      </c>
      <c r="C204" s="51" t="s">
        <v>217</v>
      </c>
      <c r="D204" s="63" t="str">
        <f>IF(FOcorrencias[[#This Row],[Data da Ocorrência]]="","",TEXT(FOcorrencias[[#This Row],[Data da Ocorrência]],"dddd"))</f>
        <v>sexta-feira</v>
      </c>
      <c r="E204" s="79">
        <v>25</v>
      </c>
      <c r="F204" s="80" t="str">
        <f>IF(FOcorrencias[[#This Row],[Matricula]]="","",VLOOKUP(FOcorrencias[[#This Row],[Matricula]],Cadastros!$P:$Q,2,0))</f>
        <v>Funcionario 25</v>
      </c>
      <c r="G204" s="49" t="s">
        <v>87</v>
      </c>
      <c r="H204" s="79" t="s">
        <v>378</v>
      </c>
      <c r="I204" s="81" t="s">
        <v>400</v>
      </c>
      <c r="J204" s="82" t="s">
        <v>95</v>
      </c>
      <c r="K204" s="85" t="s">
        <v>375</v>
      </c>
      <c r="L204" s="89" t="s">
        <v>388</v>
      </c>
      <c r="M204" s="101" t="str" cm="1">
        <f t="array" ref="M204">INDEX('Jornada Prevista'!$H:$H,MATCH(1,('Jornada Prevista'!$B:$B=FOcorrencias[[#This Row],[Matricula]])*('Jornada Prevista'!$P:$P=FOcorrencias[[#This Row],[Mês/Ano]]),0))</f>
        <v>Empresa Y</v>
      </c>
      <c r="N204" s="101" t="str" cm="1">
        <f t="array" ref="N204">INDEX('Jornada Prevista'!$I:$I,MATCH(1,('Jornada Prevista'!$B:$B=FOcorrencias[[#This Row],[Matricula]])*('Jornada Prevista'!$P:$P=FOcorrencias[[#This Row],[Mês/Ano]]),0))</f>
        <v>Contabilidade</v>
      </c>
      <c r="O204" s="97" t="str" cm="1">
        <f t="array" ref="O204">INDEX('Jornada Prevista'!$J:$J,MATCH(1,('Jornada Prevista'!$B:$B=FOcorrencias[[#This Row],[Matricula]])*('Jornada Prevista'!$P:$P=FOcorrencias[[#This Row],[Mês/Ano]]),0))</f>
        <v>Consultor</v>
      </c>
      <c r="P204" s="97" t="str" cm="1">
        <f t="array" ref="P204">INDEX('Jornada Prevista'!$K:$K,MATCH(1,('Jornada Prevista'!$B:$B=FOcorrencias[[#This Row],[Matricula]])*('Jornada Prevista'!$P:$P=FOcorrencias[[#This Row],[Mês/Ano]]),0))</f>
        <v>Turno Folguista</v>
      </c>
      <c r="Q204" s="97" t="str" cm="1">
        <f t="array" ref="Q204">INDEX('Jornada Prevista'!$L:$L,MATCH(1,('Jornada Prevista'!$B:$B=FOcorrencias[[#This Row],[Matricula]])*('Jornada Prevista'!$P:$P=FOcorrencias[[#This Row],[Mês/Ano]]),0))</f>
        <v>12x36</v>
      </c>
      <c r="R204" s="97" t="str" cm="1">
        <f t="array" ref="R204">INDEX('Jornada Prevista'!$M:$M,MATCH(1,('Jornada Prevista'!$B:$B=FOcorrencias[[#This Row],[Matricula]])*('Jornada Prevista'!$P:$P=FOcorrencias[[#This Row],[Mês/Ano]]),0))</f>
        <v>PJ</v>
      </c>
      <c r="S204" s="97">
        <f>SUMIFS('Jornada Prevista'!$G:$G,'Jornada Prevista'!$B:$B,FOcorrencias[[#This Row],[Matricula]],'Jornada Prevista'!$P:$P,FOcorrencias[[#This Row],[Mês/Ano]])</f>
        <v>184.80000000000015</v>
      </c>
      <c r="T204" s="105">
        <f>SUMIFS('Jornada Prevista'!$N:$N,'Jornada Prevista'!$B:$B,FOcorrencias[[#This Row],[Matricula]],'Jornada Prevista'!$P:$P,FOcorrencias[[#This Row],[Mês/Ano]])</f>
        <v>9479.4599999999991</v>
      </c>
      <c r="U204" s="101">
        <f>SUMIFS('Jornada Prevista'!$O:$O,'Jornada Prevista'!$B:$B,FOcorrencias[[#This Row],[Matricula]],'Jornada Prevista'!$P:$P,FOcorrencias[[#This Row],[Mês/Ano]])</f>
        <v>51.295779220779174</v>
      </c>
      <c r="V204" s="94" t="str">
        <f>IF(FOcorrencias[[#This Row],[Data da Ocorrência]]="","",TEXT(FOcorrencias[[#This Row],[Data da Ocorrência]],"mm/aaaa"))</f>
        <v>07/2025</v>
      </c>
    </row>
    <row r="205" spans="2:22" ht="14.4" x14ac:dyDescent="0.25">
      <c r="B205" s="61">
        <v>202</v>
      </c>
      <c r="C205" s="51" t="s">
        <v>229</v>
      </c>
      <c r="D205" s="63" t="str">
        <f>IF(FOcorrencias[[#This Row],[Data da Ocorrência]]="","",TEXT(FOcorrencias[[#This Row],[Data da Ocorrência]],"dddd"))</f>
        <v>segunda-feira</v>
      </c>
      <c r="E205" s="79">
        <v>25</v>
      </c>
      <c r="F205" s="80" t="str">
        <f>IF(FOcorrencias[[#This Row],[Matricula]]="","",VLOOKUP(FOcorrencias[[#This Row],[Matricula]],Cadastros!$P:$Q,2,0))</f>
        <v>Funcionario 25</v>
      </c>
      <c r="G205" s="49" t="s">
        <v>89</v>
      </c>
      <c r="H205" s="79" t="s">
        <v>384</v>
      </c>
      <c r="I205" s="81"/>
      <c r="J205" s="82" t="s">
        <v>95</v>
      </c>
      <c r="K205" s="85" t="s">
        <v>368</v>
      </c>
      <c r="L205" s="89"/>
      <c r="M205" s="101" t="str" cm="1">
        <f t="array" ref="M205">INDEX('Jornada Prevista'!$H:$H,MATCH(1,('Jornada Prevista'!$B:$B=FOcorrencias[[#This Row],[Matricula]])*('Jornada Prevista'!$P:$P=FOcorrencias[[#This Row],[Mês/Ano]]),0))</f>
        <v>Empresa Z</v>
      </c>
      <c r="N205" s="101" t="str" cm="1">
        <f t="array" ref="N205">INDEX('Jornada Prevista'!$I:$I,MATCH(1,('Jornada Prevista'!$B:$B=FOcorrencias[[#This Row],[Matricula]])*('Jornada Prevista'!$P:$P=FOcorrencias[[#This Row],[Mês/Ano]]),0))</f>
        <v>Contabilidade</v>
      </c>
      <c r="O205" s="97" t="str" cm="1">
        <f t="array" ref="O205">INDEX('Jornada Prevista'!$J:$J,MATCH(1,('Jornada Prevista'!$B:$B=FOcorrencias[[#This Row],[Matricula]])*('Jornada Prevista'!$P:$P=FOcorrencias[[#This Row],[Mês/Ano]]),0))</f>
        <v>Administrador</v>
      </c>
      <c r="P205" s="97" t="str" cm="1">
        <f t="array" ref="P205">INDEX('Jornada Prevista'!$K:$K,MATCH(1,('Jornada Prevista'!$B:$B=FOcorrencias[[#This Row],[Matricula]])*('Jornada Prevista'!$P:$P=FOcorrencias[[#This Row],[Mês/Ano]]),0))</f>
        <v>Turno A</v>
      </c>
      <c r="Q205" s="97" t="str" cm="1">
        <f t="array" ref="Q205">INDEX('Jornada Prevista'!$L:$L,MATCH(1,('Jornada Prevista'!$B:$B=FOcorrencias[[#This Row],[Matricula]])*('Jornada Prevista'!$P:$P=FOcorrencias[[#This Row],[Mês/Ano]]),0))</f>
        <v>5x1</v>
      </c>
      <c r="R205" s="97" t="str" cm="1">
        <f t="array" ref="R205">INDEX('Jornada Prevista'!$M:$M,MATCH(1,('Jornada Prevista'!$B:$B=FOcorrencias[[#This Row],[Matricula]])*('Jornada Prevista'!$P:$P=FOcorrencias[[#This Row],[Mês/Ano]]),0))</f>
        <v>CLT</v>
      </c>
      <c r="S205" s="97">
        <f>SUMIFS('Jornada Prevista'!$G:$G,'Jornada Prevista'!$B:$B,FOcorrencias[[#This Row],[Matricula]],'Jornada Prevista'!$P:$P,FOcorrencias[[#This Row],[Mês/Ano]])</f>
        <v>184.80000000000015</v>
      </c>
      <c r="T205" s="105">
        <f>SUMIFS('Jornada Prevista'!$N:$N,'Jornada Prevista'!$B:$B,FOcorrencias[[#This Row],[Matricula]],'Jornada Prevista'!$P:$P,FOcorrencias[[#This Row],[Mês/Ano]])</f>
        <v>10676.18</v>
      </c>
      <c r="U205" s="101">
        <f>SUMIFS('Jornada Prevista'!$O:$O,'Jornada Prevista'!$B:$B,FOcorrencias[[#This Row],[Matricula]],'Jornada Prevista'!$P:$P,FOcorrencias[[#This Row],[Mês/Ano]])</f>
        <v>57.771536796536751</v>
      </c>
      <c r="V205" s="94" t="str">
        <f>IF(FOcorrencias[[#This Row],[Data da Ocorrência]]="","",TEXT(FOcorrencias[[#This Row],[Data da Ocorrência]],"mm/aaaa"))</f>
        <v>04/2025</v>
      </c>
    </row>
    <row r="206" spans="2:22" ht="14.4" x14ac:dyDescent="0.25">
      <c r="B206" s="61">
        <v>203</v>
      </c>
      <c r="C206" s="51" t="s">
        <v>297</v>
      </c>
      <c r="D206" s="63" t="str">
        <f>IF(FOcorrencias[[#This Row],[Data da Ocorrência]]="","",TEXT(FOcorrencias[[#This Row],[Data da Ocorrência]],"dddd"))</f>
        <v>domingo</v>
      </c>
      <c r="E206" s="79">
        <v>25</v>
      </c>
      <c r="F206" s="80" t="str">
        <f>IF(FOcorrencias[[#This Row],[Matricula]]="","",VLOOKUP(FOcorrencias[[#This Row],[Matricula]],Cadastros!$P:$Q,2,0))</f>
        <v>Funcionario 25</v>
      </c>
      <c r="G206" s="49" t="s">
        <v>88</v>
      </c>
      <c r="H206" s="79" t="s">
        <v>366</v>
      </c>
      <c r="I206" s="81" t="s">
        <v>399</v>
      </c>
      <c r="J206" s="82" t="s">
        <v>95</v>
      </c>
      <c r="K206" s="85" t="s">
        <v>385</v>
      </c>
      <c r="L206" s="89"/>
      <c r="M206" s="101" t="str" cm="1">
        <f t="array" ref="M206">INDEX('Jornada Prevista'!$H:$H,MATCH(1,('Jornada Prevista'!$B:$B=FOcorrencias[[#This Row],[Matricula]])*('Jornada Prevista'!$P:$P=FOcorrencias[[#This Row],[Mês/Ano]]),0))</f>
        <v>Empresa Z</v>
      </c>
      <c r="N206" s="101" t="str" cm="1">
        <f t="array" ref="N206">INDEX('Jornada Prevista'!$I:$I,MATCH(1,('Jornada Prevista'!$B:$B=FOcorrencias[[#This Row],[Matricula]])*('Jornada Prevista'!$P:$P=FOcorrencias[[#This Row],[Mês/Ano]]),0))</f>
        <v>Financeiro</v>
      </c>
      <c r="O206" s="97" t="str" cm="1">
        <f t="array" ref="O206">INDEX('Jornada Prevista'!$J:$J,MATCH(1,('Jornada Prevista'!$B:$B=FOcorrencias[[#This Row],[Matricula]])*('Jornada Prevista'!$P:$P=FOcorrencias[[#This Row],[Mês/Ano]]),0))</f>
        <v>Supervisor</v>
      </c>
      <c r="P206" s="97" t="str" cm="1">
        <f t="array" ref="P206">INDEX('Jornada Prevista'!$K:$K,MATCH(1,('Jornada Prevista'!$B:$B=FOcorrencias[[#This Row],[Matricula]])*('Jornada Prevista'!$P:$P=FOcorrencias[[#This Row],[Mês/Ano]]),0))</f>
        <v>Turno A</v>
      </c>
      <c r="Q206" s="97" t="str" cm="1">
        <f t="array" ref="Q206">INDEX('Jornada Prevista'!$L:$L,MATCH(1,('Jornada Prevista'!$B:$B=FOcorrencias[[#This Row],[Matricula]])*('Jornada Prevista'!$P:$P=FOcorrencias[[#This Row],[Mês/Ano]]),0))</f>
        <v>6x1</v>
      </c>
      <c r="R206" s="97" t="str" cm="1">
        <f t="array" ref="R206">INDEX('Jornada Prevista'!$M:$M,MATCH(1,('Jornada Prevista'!$B:$B=FOcorrencias[[#This Row],[Matricula]])*('Jornada Prevista'!$P:$P=FOcorrencias[[#This Row],[Mês/Ano]]),0))</f>
        <v>CLT</v>
      </c>
      <c r="S206" s="97">
        <f>SUMIFS('Jornada Prevista'!$G:$G,'Jornada Prevista'!$B:$B,FOcorrencias[[#This Row],[Matricula]],'Jornada Prevista'!$P:$P,FOcorrencias[[#This Row],[Mês/Ano]])</f>
        <v>184.80000000000015</v>
      </c>
      <c r="T206" s="105">
        <f>SUMIFS('Jornada Prevista'!$N:$N,'Jornada Prevista'!$B:$B,FOcorrencias[[#This Row],[Matricula]],'Jornada Prevista'!$P:$P,FOcorrencias[[#This Row],[Mês/Ano]])</f>
        <v>4746.28</v>
      </c>
      <c r="U206" s="101">
        <f>SUMIFS('Jornada Prevista'!$O:$O,'Jornada Prevista'!$B:$B,FOcorrencias[[#This Row],[Matricula]],'Jornada Prevista'!$P:$P,FOcorrencias[[#This Row],[Mês/Ano]])</f>
        <v>25.683333333333312</v>
      </c>
      <c r="V206" s="94" t="str">
        <f>IF(FOcorrencias[[#This Row],[Data da Ocorrência]]="","",TEXT(FOcorrencias[[#This Row],[Data da Ocorrência]],"mm/aaaa"))</f>
        <v>05/2025</v>
      </c>
    </row>
    <row r="207" spans="2:22" ht="14.4" x14ac:dyDescent="0.25">
      <c r="B207" s="61">
        <v>204</v>
      </c>
      <c r="C207" s="51" t="s">
        <v>252</v>
      </c>
      <c r="D207" s="63" t="str">
        <f>IF(FOcorrencias[[#This Row],[Data da Ocorrência]]="","",TEXT(FOcorrencias[[#This Row],[Data da Ocorrência]],"dddd"))</f>
        <v>quinta-feira</v>
      </c>
      <c r="E207" s="79">
        <v>25</v>
      </c>
      <c r="F207" s="80" t="str">
        <f>IF(FOcorrencias[[#This Row],[Matricula]]="","",VLOOKUP(FOcorrencias[[#This Row],[Matricula]],Cadastros!$P:$Q,2,0))</f>
        <v>Funcionario 25</v>
      </c>
      <c r="G207" s="49" t="s">
        <v>88</v>
      </c>
      <c r="H207" s="79" t="s">
        <v>384</v>
      </c>
      <c r="I207" s="81" t="s">
        <v>399</v>
      </c>
      <c r="J207" s="82" t="s">
        <v>371</v>
      </c>
      <c r="K207" s="85" t="s">
        <v>372</v>
      </c>
      <c r="L207" s="89"/>
      <c r="M207" s="101" t="str" cm="1">
        <f t="array" ref="M207">INDEX('Jornada Prevista'!$H:$H,MATCH(1,('Jornada Prevista'!$B:$B=FOcorrencias[[#This Row],[Matricula]])*('Jornada Prevista'!$P:$P=FOcorrencias[[#This Row],[Mês/Ano]]),0))</f>
        <v>Empresa X</v>
      </c>
      <c r="N207" s="101" t="str" cm="1">
        <f t="array" ref="N207">INDEX('Jornada Prevista'!$I:$I,MATCH(1,('Jornada Prevista'!$B:$B=FOcorrencias[[#This Row],[Matricula]])*('Jornada Prevista'!$P:$P=FOcorrencias[[#This Row],[Mês/Ano]]),0))</f>
        <v>TI</v>
      </c>
      <c r="O207" s="97" t="str" cm="1">
        <f t="array" ref="O207">INDEX('Jornada Prevista'!$J:$J,MATCH(1,('Jornada Prevista'!$B:$B=FOcorrencias[[#This Row],[Matricula]])*('Jornada Prevista'!$P:$P=FOcorrencias[[#This Row],[Mês/Ano]]),0))</f>
        <v>Engenheiro</v>
      </c>
      <c r="P207" s="97" t="str" cm="1">
        <f t="array" ref="P207">INDEX('Jornada Prevista'!$K:$K,MATCH(1,('Jornada Prevista'!$B:$B=FOcorrencias[[#This Row],[Matricula]])*('Jornada Prevista'!$P:$P=FOcorrencias[[#This Row],[Mês/Ano]]),0))</f>
        <v>Turno A</v>
      </c>
      <c r="Q207" s="97" t="str" cm="1">
        <f t="array" ref="Q207">INDEX('Jornada Prevista'!$L:$L,MATCH(1,('Jornada Prevista'!$B:$B=FOcorrencias[[#This Row],[Matricula]])*('Jornada Prevista'!$P:$P=FOcorrencias[[#This Row],[Mês/Ano]]),0))</f>
        <v>5x1</v>
      </c>
      <c r="R207" s="97" t="str" cm="1">
        <f t="array" ref="R207">INDEX('Jornada Prevista'!$M:$M,MATCH(1,('Jornada Prevista'!$B:$B=FOcorrencias[[#This Row],[Matricula]])*('Jornada Prevista'!$P:$P=FOcorrencias[[#This Row],[Mês/Ano]]),0))</f>
        <v>CLT</v>
      </c>
      <c r="S207" s="97">
        <f>SUMIFS('Jornada Prevista'!$G:$G,'Jornada Prevista'!$B:$B,FOcorrencias[[#This Row],[Matricula]],'Jornada Prevista'!$P:$P,FOcorrencias[[#This Row],[Mês/Ano]])</f>
        <v>184.80000000000015</v>
      </c>
      <c r="T207" s="105">
        <f>SUMIFS('Jornada Prevista'!$N:$N,'Jornada Prevista'!$B:$B,FOcorrencias[[#This Row],[Matricula]],'Jornada Prevista'!$P:$P,FOcorrencias[[#This Row],[Mês/Ano]])</f>
        <v>8139.26</v>
      </c>
      <c r="U207" s="101">
        <f>SUMIFS('Jornada Prevista'!$O:$O,'Jornada Prevista'!$B:$B,FOcorrencias[[#This Row],[Matricula]],'Jornada Prevista'!$P:$P,FOcorrencias[[#This Row],[Mês/Ano]])</f>
        <v>44.043614718614684</v>
      </c>
      <c r="V207" s="94" t="str">
        <f>IF(FOcorrencias[[#This Row],[Data da Ocorrência]]="","",TEXT(FOcorrencias[[#This Row],[Data da Ocorrência]],"mm/aaaa"))</f>
        <v>12/2025</v>
      </c>
    </row>
    <row r="208" spans="2:22" ht="14.4" x14ac:dyDescent="0.25">
      <c r="B208" s="61">
        <v>205</v>
      </c>
      <c r="C208" s="51" t="s">
        <v>298</v>
      </c>
      <c r="D208" s="63" t="str">
        <f>IF(FOcorrencias[[#This Row],[Data da Ocorrência]]="","",TEXT(FOcorrencias[[#This Row],[Data da Ocorrência]],"dddd"))</f>
        <v>quinta-feira</v>
      </c>
      <c r="E208" s="79">
        <v>25</v>
      </c>
      <c r="F208" s="80" t="str">
        <f>IF(FOcorrencias[[#This Row],[Matricula]]="","",VLOOKUP(FOcorrencias[[#This Row],[Matricula]],Cadastros!$P:$Q,2,0))</f>
        <v>Funcionario 25</v>
      </c>
      <c r="G208" s="49" t="s">
        <v>90</v>
      </c>
      <c r="H208" s="79" t="s">
        <v>369</v>
      </c>
      <c r="I208" s="81"/>
      <c r="J208" s="82" t="s">
        <v>371</v>
      </c>
      <c r="K208" s="85" t="s">
        <v>394</v>
      </c>
      <c r="L208" s="89" t="s">
        <v>395</v>
      </c>
      <c r="M208" s="101" t="str" cm="1">
        <f t="array" ref="M208">INDEX('Jornada Prevista'!$H:$H,MATCH(1,('Jornada Prevista'!$B:$B=FOcorrencias[[#This Row],[Matricula]])*('Jornada Prevista'!$P:$P=FOcorrencias[[#This Row],[Mês/Ano]]),0))</f>
        <v>Empresa Z</v>
      </c>
      <c r="N208" s="101" t="str" cm="1">
        <f t="array" ref="N208">INDEX('Jornada Prevista'!$I:$I,MATCH(1,('Jornada Prevista'!$B:$B=FOcorrencias[[#This Row],[Matricula]])*('Jornada Prevista'!$P:$P=FOcorrencias[[#This Row],[Mês/Ano]]),0))</f>
        <v>Financeiro</v>
      </c>
      <c r="O208" s="97" t="str" cm="1">
        <f t="array" ref="O208">INDEX('Jornada Prevista'!$J:$J,MATCH(1,('Jornada Prevista'!$B:$B=FOcorrencias[[#This Row],[Matricula]])*('Jornada Prevista'!$P:$P=FOcorrencias[[#This Row],[Mês/Ano]]),0))</f>
        <v>Supervisor</v>
      </c>
      <c r="P208" s="97" t="str" cm="1">
        <f t="array" ref="P208">INDEX('Jornada Prevista'!$K:$K,MATCH(1,('Jornada Prevista'!$B:$B=FOcorrencias[[#This Row],[Matricula]])*('Jornada Prevista'!$P:$P=FOcorrencias[[#This Row],[Mês/Ano]]),0))</f>
        <v>Turno A</v>
      </c>
      <c r="Q208" s="97" t="str" cm="1">
        <f t="array" ref="Q208">INDEX('Jornada Prevista'!$L:$L,MATCH(1,('Jornada Prevista'!$B:$B=FOcorrencias[[#This Row],[Matricula]])*('Jornada Prevista'!$P:$P=FOcorrencias[[#This Row],[Mês/Ano]]),0))</f>
        <v>6x1</v>
      </c>
      <c r="R208" s="97" t="str" cm="1">
        <f t="array" ref="R208">INDEX('Jornada Prevista'!$M:$M,MATCH(1,('Jornada Prevista'!$B:$B=FOcorrencias[[#This Row],[Matricula]])*('Jornada Prevista'!$P:$P=FOcorrencias[[#This Row],[Mês/Ano]]),0))</f>
        <v>CLT</v>
      </c>
      <c r="S208" s="97">
        <f>SUMIFS('Jornada Prevista'!$G:$G,'Jornada Prevista'!$B:$B,FOcorrencias[[#This Row],[Matricula]],'Jornada Prevista'!$P:$P,FOcorrencias[[#This Row],[Mês/Ano]])</f>
        <v>184.80000000000015</v>
      </c>
      <c r="T208" s="105">
        <f>SUMIFS('Jornada Prevista'!$N:$N,'Jornada Prevista'!$B:$B,FOcorrencias[[#This Row],[Matricula]],'Jornada Prevista'!$P:$P,FOcorrencias[[#This Row],[Mês/Ano]])</f>
        <v>4746.28</v>
      </c>
      <c r="U208" s="101">
        <f>SUMIFS('Jornada Prevista'!$O:$O,'Jornada Prevista'!$B:$B,FOcorrencias[[#This Row],[Matricula]],'Jornada Prevista'!$P:$P,FOcorrencias[[#This Row],[Mês/Ano]])</f>
        <v>25.683333333333312</v>
      </c>
      <c r="V208" s="94" t="str">
        <f>IF(FOcorrencias[[#This Row],[Data da Ocorrência]]="","",TEXT(FOcorrencias[[#This Row],[Data da Ocorrência]],"mm/aaaa"))</f>
        <v>05/2025</v>
      </c>
    </row>
    <row r="209" spans="2:22" ht="14.4" x14ac:dyDescent="0.25">
      <c r="B209" s="61">
        <v>206</v>
      </c>
      <c r="C209" s="51" t="s">
        <v>299</v>
      </c>
      <c r="D209" s="63" t="str">
        <f>IF(FOcorrencias[[#This Row],[Data da Ocorrência]]="","",TEXT(FOcorrencias[[#This Row],[Data da Ocorrência]],"dddd"))</f>
        <v>quinta-feira</v>
      </c>
      <c r="E209" s="79">
        <v>25</v>
      </c>
      <c r="F209" s="80" t="str">
        <f>IF(FOcorrencias[[#This Row],[Matricula]]="","",VLOOKUP(FOcorrencias[[#This Row],[Matricula]],Cadastros!$P:$Q,2,0))</f>
        <v>Funcionario 25</v>
      </c>
      <c r="G209" s="49" t="s">
        <v>88</v>
      </c>
      <c r="H209" s="79" t="s">
        <v>373</v>
      </c>
      <c r="I209" s="81" t="s">
        <v>389</v>
      </c>
      <c r="J209" s="82" t="s">
        <v>95</v>
      </c>
      <c r="K209" s="85" t="s">
        <v>385</v>
      </c>
      <c r="L209" s="89"/>
      <c r="M209" s="101" t="str" cm="1">
        <f t="array" ref="M209">INDEX('Jornada Prevista'!$H:$H,MATCH(1,('Jornada Prevista'!$B:$B=FOcorrencias[[#This Row],[Matricula]])*('Jornada Prevista'!$P:$P=FOcorrencias[[#This Row],[Mês/Ano]]),0))</f>
        <v>Empresa Y</v>
      </c>
      <c r="N209" s="101" t="str" cm="1">
        <f t="array" ref="N209">INDEX('Jornada Prevista'!$I:$I,MATCH(1,('Jornada Prevista'!$B:$B=FOcorrencias[[#This Row],[Matricula]])*('Jornada Prevista'!$P:$P=FOcorrencias[[#This Row],[Mês/Ano]]),0))</f>
        <v>Contabilidade</v>
      </c>
      <c r="O209" s="97" t="str" cm="1">
        <f t="array" ref="O209">INDEX('Jornada Prevista'!$J:$J,MATCH(1,('Jornada Prevista'!$B:$B=FOcorrencias[[#This Row],[Matricula]])*('Jornada Prevista'!$P:$P=FOcorrencias[[#This Row],[Mês/Ano]]),0))</f>
        <v>Consultor</v>
      </c>
      <c r="P209" s="97" t="str" cm="1">
        <f t="array" ref="P209">INDEX('Jornada Prevista'!$K:$K,MATCH(1,('Jornada Prevista'!$B:$B=FOcorrencias[[#This Row],[Matricula]])*('Jornada Prevista'!$P:$P=FOcorrencias[[#This Row],[Mês/Ano]]),0))</f>
        <v>Turno Folguista</v>
      </c>
      <c r="Q209" s="97" t="str" cm="1">
        <f t="array" ref="Q209">INDEX('Jornada Prevista'!$L:$L,MATCH(1,('Jornada Prevista'!$B:$B=FOcorrencias[[#This Row],[Matricula]])*('Jornada Prevista'!$P:$P=FOcorrencias[[#This Row],[Mês/Ano]]),0))</f>
        <v>12x36</v>
      </c>
      <c r="R209" s="97" t="str" cm="1">
        <f t="array" ref="R209">INDEX('Jornada Prevista'!$M:$M,MATCH(1,('Jornada Prevista'!$B:$B=FOcorrencias[[#This Row],[Matricula]])*('Jornada Prevista'!$P:$P=FOcorrencias[[#This Row],[Mês/Ano]]),0))</f>
        <v>PJ</v>
      </c>
      <c r="S209" s="97">
        <f>SUMIFS('Jornada Prevista'!$G:$G,'Jornada Prevista'!$B:$B,FOcorrencias[[#This Row],[Matricula]],'Jornada Prevista'!$P:$P,FOcorrencias[[#This Row],[Mês/Ano]])</f>
        <v>184.80000000000015</v>
      </c>
      <c r="T209" s="105">
        <f>SUMIFS('Jornada Prevista'!$N:$N,'Jornada Prevista'!$B:$B,FOcorrencias[[#This Row],[Matricula]],'Jornada Prevista'!$P:$P,FOcorrencias[[#This Row],[Mês/Ano]])</f>
        <v>9479.4599999999991</v>
      </c>
      <c r="U209" s="101">
        <f>SUMIFS('Jornada Prevista'!$O:$O,'Jornada Prevista'!$B:$B,FOcorrencias[[#This Row],[Matricula]],'Jornada Prevista'!$P:$P,FOcorrencias[[#This Row],[Mês/Ano]])</f>
        <v>51.295779220779174</v>
      </c>
      <c r="V209" s="94" t="str">
        <f>IF(FOcorrencias[[#This Row],[Data da Ocorrência]]="","",TEXT(FOcorrencias[[#This Row],[Data da Ocorrência]],"mm/aaaa"))</f>
        <v>07/2025</v>
      </c>
    </row>
    <row r="210" spans="2:22" ht="14.4" x14ac:dyDescent="0.25">
      <c r="B210" s="61">
        <v>207</v>
      </c>
      <c r="C210" s="51" t="s">
        <v>300</v>
      </c>
      <c r="D210" s="63" t="str">
        <f>IF(FOcorrencias[[#This Row],[Data da Ocorrência]]="","",TEXT(FOcorrencias[[#This Row],[Data da Ocorrência]],"dddd"))</f>
        <v>segunda-feira</v>
      </c>
      <c r="E210" s="79">
        <v>26</v>
      </c>
      <c r="F210" s="80" t="str">
        <f>IF(FOcorrencias[[#This Row],[Matricula]]="","",VLOOKUP(FOcorrencias[[#This Row],[Matricula]],Cadastros!$P:$Q,2,0))</f>
        <v>Funcionario 26</v>
      </c>
      <c r="G210" s="49" t="s">
        <v>87</v>
      </c>
      <c r="H210" s="79" t="s">
        <v>376</v>
      </c>
      <c r="I210" s="81"/>
      <c r="J210" s="82" t="s">
        <v>371</v>
      </c>
      <c r="K210" s="85" t="s">
        <v>375</v>
      </c>
      <c r="L210" s="89"/>
      <c r="M210" s="101" t="str" cm="1">
        <f t="array" ref="M210">INDEX('Jornada Prevista'!$H:$H,MATCH(1,('Jornada Prevista'!$B:$B=FOcorrencias[[#This Row],[Matricula]])*('Jornada Prevista'!$P:$P=FOcorrencias[[#This Row],[Mês/Ano]]),0))</f>
        <v>Empresa X</v>
      </c>
      <c r="N210" s="101" t="str" cm="1">
        <f t="array" ref="N210">INDEX('Jornada Prevista'!$I:$I,MATCH(1,('Jornada Prevista'!$B:$B=FOcorrencias[[#This Row],[Matricula]])*('Jornada Prevista'!$P:$P=FOcorrencias[[#This Row],[Mês/Ano]]),0))</f>
        <v>Contabilidade</v>
      </c>
      <c r="O210" s="97" t="str" cm="1">
        <f t="array" ref="O210">INDEX('Jornada Prevista'!$J:$J,MATCH(1,('Jornada Prevista'!$B:$B=FOcorrencias[[#This Row],[Matricula]])*('Jornada Prevista'!$P:$P=FOcorrencias[[#This Row],[Mês/Ano]]),0))</f>
        <v>Engenheiro</v>
      </c>
      <c r="P210" s="97" t="str" cm="1">
        <f t="array" ref="P210">INDEX('Jornada Prevista'!$K:$K,MATCH(1,('Jornada Prevista'!$B:$B=FOcorrencias[[#This Row],[Matricula]])*('Jornada Prevista'!$P:$P=FOcorrencias[[#This Row],[Mês/Ano]]),0))</f>
        <v>Turno C</v>
      </c>
      <c r="Q210" s="97" t="str" cm="1">
        <f t="array" ref="Q210">INDEX('Jornada Prevista'!$L:$L,MATCH(1,('Jornada Prevista'!$B:$B=FOcorrencias[[#This Row],[Matricula]])*('Jornada Prevista'!$P:$P=FOcorrencias[[#This Row],[Mês/Ano]]),0))</f>
        <v>6x1</v>
      </c>
      <c r="R210" s="97" t="str" cm="1">
        <f t="array" ref="R210">INDEX('Jornada Prevista'!$M:$M,MATCH(1,('Jornada Prevista'!$B:$B=FOcorrencias[[#This Row],[Matricula]])*('Jornada Prevista'!$P:$P=FOcorrencias[[#This Row],[Mês/Ano]]),0))</f>
        <v>Estágio</v>
      </c>
      <c r="S210" s="97">
        <f>SUMIFS('Jornada Prevista'!$G:$G,'Jornada Prevista'!$B:$B,FOcorrencias[[#This Row],[Matricula]],'Jornada Prevista'!$P:$P,FOcorrencias[[#This Row],[Mês/Ano]])</f>
        <v>184.80000000000015</v>
      </c>
      <c r="T210" s="105">
        <f>SUMIFS('Jornada Prevista'!$N:$N,'Jornada Prevista'!$B:$B,FOcorrencias[[#This Row],[Matricula]],'Jornada Prevista'!$P:$P,FOcorrencias[[#This Row],[Mês/Ano]])</f>
        <v>9919.2900000000009</v>
      </c>
      <c r="U210" s="101">
        <f>SUMIFS('Jornada Prevista'!$O:$O,'Jornada Prevista'!$B:$B,FOcorrencias[[#This Row],[Matricula]],'Jornada Prevista'!$P:$P,FOcorrencias[[#This Row],[Mês/Ano]])</f>
        <v>53.675811688311647</v>
      </c>
      <c r="V210" s="94" t="str">
        <f>IF(FOcorrencias[[#This Row],[Data da Ocorrência]]="","",TEXT(FOcorrencias[[#This Row],[Data da Ocorrência]],"mm/aaaa"))</f>
        <v>11/2025</v>
      </c>
    </row>
    <row r="211" spans="2:22" ht="14.4" x14ac:dyDescent="0.25">
      <c r="B211" s="61">
        <v>208</v>
      </c>
      <c r="C211" s="51" t="s">
        <v>301</v>
      </c>
      <c r="D211" s="63" t="str">
        <f>IF(FOcorrencias[[#This Row],[Data da Ocorrência]]="","",TEXT(FOcorrencias[[#This Row],[Data da Ocorrência]],"dddd"))</f>
        <v>quarta-feira</v>
      </c>
      <c r="E211" s="79">
        <v>26</v>
      </c>
      <c r="F211" s="80" t="str">
        <f>IF(FOcorrencias[[#This Row],[Matricula]]="","",VLOOKUP(FOcorrencias[[#This Row],[Matricula]],Cadastros!$P:$Q,2,0))</f>
        <v>Funcionario 26</v>
      </c>
      <c r="G211" s="49" t="s">
        <v>88</v>
      </c>
      <c r="H211" s="79" t="s">
        <v>369</v>
      </c>
      <c r="I211" s="81" t="s">
        <v>400</v>
      </c>
      <c r="J211" s="82" t="s">
        <v>371</v>
      </c>
      <c r="K211" s="85" t="s">
        <v>390</v>
      </c>
      <c r="L211" s="89"/>
      <c r="M211" s="101" t="str" cm="1">
        <f t="array" ref="M211">INDEX('Jornada Prevista'!$H:$H,MATCH(1,('Jornada Prevista'!$B:$B=FOcorrencias[[#This Row],[Matricula]])*('Jornada Prevista'!$P:$P=FOcorrencias[[#This Row],[Mês/Ano]]),0))</f>
        <v>Empresa Y</v>
      </c>
      <c r="N211" s="101" t="str" cm="1">
        <f t="array" ref="N211">INDEX('Jornada Prevista'!$I:$I,MATCH(1,('Jornada Prevista'!$B:$B=FOcorrencias[[#This Row],[Matricula]])*('Jornada Prevista'!$P:$P=FOcorrencias[[#This Row],[Mês/Ano]]),0))</f>
        <v>Logística</v>
      </c>
      <c r="O211" s="97" t="str" cm="1">
        <f t="array" ref="O211">INDEX('Jornada Prevista'!$J:$J,MATCH(1,('Jornada Prevista'!$B:$B=FOcorrencias[[#This Row],[Matricula]])*('Jornada Prevista'!$P:$P=FOcorrencias[[#This Row],[Mês/Ano]]),0))</f>
        <v>Diretor</v>
      </c>
      <c r="P211" s="97" t="str" cm="1">
        <f t="array" ref="P211">INDEX('Jornada Prevista'!$K:$K,MATCH(1,('Jornada Prevista'!$B:$B=FOcorrencias[[#This Row],[Matricula]])*('Jornada Prevista'!$P:$P=FOcorrencias[[#This Row],[Mês/Ano]]),0))</f>
        <v>Turno C</v>
      </c>
      <c r="Q211" s="97" t="str" cm="1">
        <f t="array" ref="Q211">INDEX('Jornada Prevista'!$L:$L,MATCH(1,('Jornada Prevista'!$B:$B=FOcorrencias[[#This Row],[Matricula]])*('Jornada Prevista'!$P:$P=FOcorrencias[[#This Row],[Mês/Ano]]),0))</f>
        <v>12x36</v>
      </c>
      <c r="R211" s="97" t="str" cm="1">
        <f t="array" ref="R211">INDEX('Jornada Prevista'!$M:$M,MATCH(1,('Jornada Prevista'!$B:$B=FOcorrencias[[#This Row],[Matricula]])*('Jornada Prevista'!$P:$P=FOcorrencias[[#This Row],[Mês/Ano]]),0))</f>
        <v>CLT</v>
      </c>
      <c r="S211" s="97">
        <f>SUMIFS('Jornada Prevista'!$G:$G,'Jornada Prevista'!$B:$B,FOcorrencias[[#This Row],[Matricula]],'Jornada Prevista'!$P:$P,FOcorrencias[[#This Row],[Mês/Ano]])</f>
        <v>184.80000000000015</v>
      </c>
      <c r="T211" s="105">
        <f>SUMIFS('Jornada Prevista'!$N:$N,'Jornada Prevista'!$B:$B,FOcorrencias[[#This Row],[Matricula]],'Jornada Prevista'!$P:$P,FOcorrencias[[#This Row],[Mês/Ano]])</f>
        <v>11860.2</v>
      </c>
      <c r="U211" s="101">
        <f>SUMIFS('Jornada Prevista'!$O:$O,'Jornada Prevista'!$B:$B,FOcorrencias[[#This Row],[Matricula]],'Jornada Prevista'!$P:$P,FOcorrencias[[#This Row],[Mês/Ano]])</f>
        <v>64.178571428571374</v>
      </c>
      <c r="V211" s="94" t="str">
        <f>IF(FOcorrencias[[#This Row],[Data da Ocorrência]]="","",TEXT(FOcorrencias[[#This Row],[Data da Ocorrência]],"mm/aaaa"))</f>
        <v>01/2025</v>
      </c>
    </row>
    <row r="212" spans="2:22" ht="14.4" x14ac:dyDescent="0.25">
      <c r="B212" s="61">
        <v>209</v>
      </c>
      <c r="C212" s="51" t="s">
        <v>302</v>
      </c>
      <c r="D212" s="63" t="str">
        <f>IF(FOcorrencias[[#This Row],[Data da Ocorrência]]="","",TEXT(FOcorrencias[[#This Row],[Data da Ocorrência]],"dddd"))</f>
        <v>domingo</v>
      </c>
      <c r="E212" s="79">
        <v>26</v>
      </c>
      <c r="F212" s="80" t="str">
        <f>IF(FOcorrencias[[#This Row],[Matricula]]="","",VLOOKUP(FOcorrencias[[#This Row],[Matricula]],Cadastros!$P:$Q,2,0))</f>
        <v>Funcionario 26</v>
      </c>
      <c r="G212" s="49" t="s">
        <v>88</v>
      </c>
      <c r="H212" s="79" t="s">
        <v>381</v>
      </c>
      <c r="I212" s="81" t="s">
        <v>400</v>
      </c>
      <c r="J212" s="82" t="s">
        <v>95</v>
      </c>
      <c r="K212" s="85" t="s">
        <v>394</v>
      </c>
      <c r="L212" s="89"/>
      <c r="M212" s="101" t="str" cm="1">
        <f t="array" ref="M212">INDEX('Jornada Prevista'!$H:$H,MATCH(1,('Jornada Prevista'!$B:$B=FOcorrencias[[#This Row],[Matricula]])*('Jornada Prevista'!$P:$P=FOcorrencias[[#This Row],[Mês/Ano]]),0))</f>
        <v>Empresa Z</v>
      </c>
      <c r="N212" s="101" t="str" cm="1">
        <f t="array" ref="N212">INDEX('Jornada Prevista'!$I:$I,MATCH(1,('Jornada Prevista'!$B:$B=FOcorrencias[[#This Row],[Matricula]])*('Jornada Prevista'!$P:$P=FOcorrencias[[#This Row],[Mês/Ano]]),0))</f>
        <v>Vendas</v>
      </c>
      <c r="O212" s="97" t="str" cm="1">
        <f t="array" ref="O212">INDEX('Jornada Prevista'!$J:$J,MATCH(1,('Jornada Prevista'!$B:$B=FOcorrencias[[#This Row],[Matricula]])*('Jornada Prevista'!$P:$P=FOcorrencias[[#This Row],[Mês/Ano]]),0))</f>
        <v>Coordenador</v>
      </c>
      <c r="P212" s="97" t="str" cm="1">
        <f t="array" ref="P212">INDEX('Jornada Prevista'!$K:$K,MATCH(1,('Jornada Prevista'!$B:$B=FOcorrencias[[#This Row],[Matricula]])*('Jornada Prevista'!$P:$P=FOcorrencias[[#This Row],[Mês/Ano]]),0))</f>
        <v>Turno A</v>
      </c>
      <c r="Q212" s="97" t="str" cm="1">
        <f t="array" ref="Q212">INDEX('Jornada Prevista'!$L:$L,MATCH(1,('Jornada Prevista'!$B:$B=FOcorrencias[[#This Row],[Matricula]])*('Jornada Prevista'!$P:$P=FOcorrencias[[#This Row],[Mês/Ano]]),0))</f>
        <v>6x1</v>
      </c>
      <c r="R212" s="97" t="str" cm="1">
        <f t="array" ref="R212">INDEX('Jornada Prevista'!$M:$M,MATCH(1,('Jornada Prevista'!$B:$B=FOcorrencias[[#This Row],[Matricula]])*('Jornada Prevista'!$P:$P=FOcorrencias[[#This Row],[Mês/Ano]]),0))</f>
        <v>Estágio</v>
      </c>
      <c r="S212" s="97">
        <f>SUMIFS('Jornada Prevista'!$G:$G,'Jornada Prevista'!$B:$B,FOcorrencias[[#This Row],[Matricula]],'Jornada Prevista'!$P:$P,FOcorrencias[[#This Row],[Mês/Ano]])</f>
        <v>184.80000000000015</v>
      </c>
      <c r="T212" s="105">
        <f>SUMIFS('Jornada Prevista'!$N:$N,'Jornada Prevista'!$B:$B,FOcorrencias[[#This Row],[Matricula]],'Jornada Prevista'!$P:$P,FOcorrencias[[#This Row],[Mês/Ano]])</f>
        <v>5209.43</v>
      </c>
      <c r="U212" s="101">
        <f>SUMIFS('Jornada Prevista'!$O:$O,'Jornada Prevista'!$B:$B,FOcorrencias[[#This Row],[Matricula]],'Jornada Prevista'!$P:$P,FOcorrencias[[#This Row],[Mês/Ano]])</f>
        <v>28.189556277056255</v>
      </c>
      <c r="V212" s="94" t="str">
        <f>IF(FOcorrencias[[#This Row],[Data da Ocorrência]]="","",TEXT(FOcorrencias[[#This Row],[Data da Ocorrência]],"mm/aaaa"))</f>
        <v>08/2025</v>
      </c>
    </row>
    <row r="213" spans="2:22" ht="14.4" x14ac:dyDescent="0.25">
      <c r="B213" s="61">
        <v>210</v>
      </c>
      <c r="C213" s="51" t="s">
        <v>210</v>
      </c>
      <c r="D213" s="63" t="str">
        <f>IF(FOcorrencias[[#This Row],[Data da Ocorrência]]="","",TEXT(FOcorrencias[[#This Row],[Data da Ocorrência]],"dddd"))</f>
        <v>quinta-feira</v>
      </c>
      <c r="E213" s="79">
        <v>26</v>
      </c>
      <c r="F213" s="80" t="str">
        <f>IF(FOcorrencias[[#This Row],[Matricula]]="","",VLOOKUP(FOcorrencias[[#This Row],[Matricula]],Cadastros!$P:$Q,2,0))</f>
        <v>Funcionario 26</v>
      </c>
      <c r="G213" s="49" t="s">
        <v>88</v>
      </c>
      <c r="H213" s="79" t="s">
        <v>378</v>
      </c>
      <c r="I213" s="81"/>
      <c r="J213" s="82" t="s">
        <v>371</v>
      </c>
      <c r="K213" s="85" t="s">
        <v>385</v>
      </c>
      <c r="L213" s="89"/>
      <c r="M213" s="101" t="str" cm="1">
        <f t="array" ref="M213">INDEX('Jornada Prevista'!$H:$H,MATCH(1,('Jornada Prevista'!$B:$B=FOcorrencias[[#This Row],[Matricula]])*('Jornada Prevista'!$P:$P=FOcorrencias[[#This Row],[Mês/Ano]]),0))</f>
        <v>Empresa Z</v>
      </c>
      <c r="N213" s="101" t="str" cm="1">
        <f t="array" ref="N213">INDEX('Jornada Prevista'!$I:$I,MATCH(1,('Jornada Prevista'!$B:$B=FOcorrencias[[#This Row],[Matricula]])*('Jornada Prevista'!$P:$P=FOcorrencias[[#This Row],[Mês/Ano]]),0))</f>
        <v>Jurídico</v>
      </c>
      <c r="O213" s="97" t="str" cm="1">
        <f t="array" ref="O213">INDEX('Jornada Prevista'!$J:$J,MATCH(1,('Jornada Prevista'!$B:$B=FOcorrencias[[#This Row],[Matricula]])*('Jornada Prevista'!$P:$P=FOcorrencias[[#This Row],[Mês/Ano]]),0))</f>
        <v>Auxiliar</v>
      </c>
      <c r="P213" s="97" t="str" cm="1">
        <f t="array" ref="P213">INDEX('Jornada Prevista'!$K:$K,MATCH(1,('Jornada Prevista'!$B:$B=FOcorrencias[[#This Row],[Matricula]])*('Jornada Prevista'!$P:$P=FOcorrencias[[#This Row],[Mês/Ano]]),0))</f>
        <v>Turno C</v>
      </c>
      <c r="Q213" s="97" t="str" cm="1">
        <f t="array" ref="Q213">INDEX('Jornada Prevista'!$L:$L,MATCH(1,('Jornada Prevista'!$B:$B=FOcorrencias[[#This Row],[Matricula]])*('Jornada Prevista'!$P:$P=FOcorrencias[[#This Row],[Mês/Ano]]),0))</f>
        <v>5x1</v>
      </c>
      <c r="R213" s="97" t="str" cm="1">
        <f t="array" ref="R213">INDEX('Jornada Prevista'!$M:$M,MATCH(1,('Jornada Prevista'!$B:$B=FOcorrencias[[#This Row],[Matricula]])*('Jornada Prevista'!$P:$P=FOcorrencias[[#This Row],[Mês/Ano]]),0))</f>
        <v>Estágio</v>
      </c>
      <c r="S213" s="97">
        <f>SUMIFS('Jornada Prevista'!$G:$G,'Jornada Prevista'!$B:$B,FOcorrencias[[#This Row],[Matricula]],'Jornada Prevista'!$P:$P,FOcorrencias[[#This Row],[Mês/Ano]])</f>
        <v>184.80000000000015</v>
      </c>
      <c r="T213" s="105">
        <f>SUMIFS('Jornada Prevista'!$N:$N,'Jornada Prevista'!$B:$B,FOcorrencias[[#This Row],[Matricula]],'Jornada Prevista'!$P:$P,FOcorrencias[[#This Row],[Mês/Ano]])</f>
        <v>10763.5</v>
      </c>
      <c r="U213" s="101">
        <f>SUMIFS('Jornada Prevista'!$O:$O,'Jornada Prevista'!$B:$B,FOcorrencias[[#This Row],[Matricula]],'Jornada Prevista'!$P:$P,FOcorrencias[[#This Row],[Mês/Ano]])</f>
        <v>58.244047619047571</v>
      </c>
      <c r="V213" s="94" t="str">
        <f>IF(FOcorrencias[[#This Row],[Data da Ocorrência]]="","",TEXT(FOcorrencias[[#This Row],[Data da Ocorrência]],"mm/aaaa"))</f>
        <v>10/2025</v>
      </c>
    </row>
    <row r="214" spans="2:22" ht="14.4" x14ac:dyDescent="0.25">
      <c r="B214" s="61">
        <v>211</v>
      </c>
      <c r="C214" s="51" t="s">
        <v>138</v>
      </c>
      <c r="D214" s="63" t="str">
        <f>IF(FOcorrencias[[#This Row],[Data da Ocorrência]]="","",TEXT(FOcorrencias[[#This Row],[Data da Ocorrência]],"dddd"))</f>
        <v>sexta-feira</v>
      </c>
      <c r="E214" s="79">
        <v>26</v>
      </c>
      <c r="F214" s="80" t="str">
        <f>IF(FOcorrencias[[#This Row],[Matricula]]="","",VLOOKUP(FOcorrencias[[#This Row],[Matricula]],Cadastros!$P:$Q,2,0))</f>
        <v>Funcionario 26</v>
      </c>
      <c r="G214" s="49" t="s">
        <v>87</v>
      </c>
      <c r="H214" s="79" t="s">
        <v>386</v>
      </c>
      <c r="I214" s="81"/>
      <c r="J214" s="82" t="s">
        <v>95</v>
      </c>
      <c r="K214" s="85" t="s">
        <v>379</v>
      </c>
      <c r="L214" s="89"/>
      <c r="M214" s="101" t="str" cm="1">
        <f t="array" ref="M214">INDEX('Jornada Prevista'!$H:$H,MATCH(1,('Jornada Prevista'!$B:$B=FOcorrencias[[#This Row],[Matricula]])*('Jornada Prevista'!$P:$P=FOcorrencias[[#This Row],[Mês/Ano]]),0))</f>
        <v>Empresa Z</v>
      </c>
      <c r="N214" s="101" t="str" cm="1">
        <f t="array" ref="N214">INDEX('Jornada Prevista'!$I:$I,MATCH(1,('Jornada Prevista'!$B:$B=FOcorrencias[[#This Row],[Matricula]])*('Jornada Prevista'!$P:$P=FOcorrencias[[#This Row],[Mês/Ano]]),0))</f>
        <v>Vendas</v>
      </c>
      <c r="O214" s="97" t="str" cm="1">
        <f t="array" ref="O214">INDEX('Jornada Prevista'!$J:$J,MATCH(1,('Jornada Prevista'!$B:$B=FOcorrencias[[#This Row],[Matricula]])*('Jornada Prevista'!$P:$P=FOcorrencias[[#This Row],[Mês/Ano]]),0))</f>
        <v>Coordenador</v>
      </c>
      <c r="P214" s="97" t="str" cm="1">
        <f t="array" ref="P214">INDEX('Jornada Prevista'!$K:$K,MATCH(1,('Jornada Prevista'!$B:$B=FOcorrencias[[#This Row],[Matricula]])*('Jornada Prevista'!$P:$P=FOcorrencias[[#This Row],[Mês/Ano]]),0))</f>
        <v>Turno A</v>
      </c>
      <c r="Q214" s="97" t="str" cm="1">
        <f t="array" ref="Q214">INDEX('Jornada Prevista'!$L:$L,MATCH(1,('Jornada Prevista'!$B:$B=FOcorrencias[[#This Row],[Matricula]])*('Jornada Prevista'!$P:$P=FOcorrencias[[#This Row],[Mês/Ano]]),0))</f>
        <v>6x1</v>
      </c>
      <c r="R214" s="97" t="str" cm="1">
        <f t="array" ref="R214">INDEX('Jornada Prevista'!$M:$M,MATCH(1,('Jornada Prevista'!$B:$B=FOcorrencias[[#This Row],[Matricula]])*('Jornada Prevista'!$P:$P=FOcorrencias[[#This Row],[Mês/Ano]]),0))</f>
        <v>Estágio</v>
      </c>
      <c r="S214" s="97">
        <f>SUMIFS('Jornada Prevista'!$G:$G,'Jornada Prevista'!$B:$B,FOcorrencias[[#This Row],[Matricula]],'Jornada Prevista'!$P:$P,FOcorrencias[[#This Row],[Mês/Ano]])</f>
        <v>184.80000000000015</v>
      </c>
      <c r="T214" s="105">
        <f>SUMIFS('Jornada Prevista'!$N:$N,'Jornada Prevista'!$B:$B,FOcorrencias[[#This Row],[Matricula]],'Jornada Prevista'!$P:$P,FOcorrencias[[#This Row],[Mês/Ano]])</f>
        <v>5209.43</v>
      </c>
      <c r="U214" s="101">
        <f>SUMIFS('Jornada Prevista'!$O:$O,'Jornada Prevista'!$B:$B,FOcorrencias[[#This Row],[Matricula]],'Jornada Prevista'!$P:$P,FOcorrencias[[#This Row],[Mês/Ano]])</f>
        <v>28.189556277056255</v>
      </c>
      <c r="V214" s="94" t="str">
        <f>IF(FOcorrencias[[#This Row],[Data da Ocorrência]]="","",TEXT(FOcorrencias[[#This Row],[Data da Ocorrência]],"mm/aaaa"))</f>
        <v>08/2025</v>
      </c>
    </row>
    <row r="215" spans="2:22" ht="14.4" x14ac:dyDescent="0.25">
      <c r="B215" s="61">
        <v>212</v>
      </c>
      <c r="C215" s="51" t="s">
        <v>303</v>
      </c>
      <c r="D215" s="63" t="str">
        <f>IF(FOcorrencias[[#This Row],[Data da Ocorrência]]="","",TEXT(FOcorrencias[[#This Row],[Data da Ocorrência]],"dddd"))</f>
        <v>quarta-feira</v>
      </c>
      <c r="E215" s="79">
        <v>27</v>
      </c>
      <c r="F215" s="80" t="str">
        <f>IF(FOcorrencias[[#This Row],[Matricula]]="","",VLOOKUP(FOcorrencias[[#This Row],[Matricula]],Cadastros!$P:$Q,2,0))</f>
        <v>Funcionario 27</v>
      </c>
      <c r="G215" s="49" t="s">
        <v>88</v>
      </c>
      <c r="H215" s="79" t="s">
        <v>369</v>
      </c>
      <c r="I215" s="81" t="s">
        <v>367</v>
      </c>
      <c r="J215" s="82" t="s">
        <v>371</v>
      </c>
      <c r="K215" s="85" t="s">
        <v>368</v>
      </c>
      <c r="L215" s="89" t="s">
        <v>388</v>
      </c>
      <c r="M215" s="101" t="str" cm="1">
        <f t="array" ref="M215">INDEX('Jornada Prevista'!$H:$H,MATCH(1,('Jornada Prevista'!$B:$B=FOcorrencias[[#This Row],[Matricula]])*('Jornada Prevista'!$P:$P=FOcorrencias[[#This Row],[Mês/Ano]]),0))</f>
        <v>Empresa Z</v>
      </c>
      <c r="N215" s="101" t="str" cm="1">
        <f t="array" ref="N215">INDEX('Jornada Prevista'!$I:$I,MATCH(1,('Jornada Prevista'!$B:$B=FOcorrencias[[#This Row],[Matricula]])*('Jornada Prevista'!$P:$P=FOcorrencias[[#This Row],[Mês/Ano]]),0))</f>
        <v>Produção</v>
      </c>
      <c r="O215" s="97" t="str" cm="1">
        <f t="array" ref="O215">INDEX('Jornada Prevista'!$J:$J,MATCH(1,('Jornada Prevista'!$B:$B=FOcorrencias[[#This Row],[Matricula]])*('Jornada Prevista'!$P:$P=FOcorrencias[[#This Row],[Mês/Ano]]),0))</f>
        <v>Auxiliar</v>
      </c>
      <c r="P215" s="97" t="str" cm="1">
        <f t="array" ref="P215">INDEX('Jornada Prevista'!$K:$K,MATCH(1,('Jornada Prevista'!$B:$B=FOcorrencias[[#This Row],[Matricula]])*('Jornada Prevista'!$P:$P=FOcorrencias[[#This Row],[Mês/Ano]]),0))</f>
        <v>Turno D</v>
      </c>
      <c r="Q215" s="97" t="str" cm="1">
        <f t="array" ref="Q215">INDEX('Jornada Prevista'!$L:$L,MATCH(1,('Jornada Prevista'!$B:$B=FOcorrencias[[#This Row],[Matricula]])*('Jornada Prevista'!$P:$P=FOcorrencias[[#This Row],[Mês/Ano]]),0))</f>
        <v>12x36</v>
      </c>
      <c r="R215" s="97" t="str" cm="1">
        <f t="array" ref="R215">INDEX('Jornada Prevista'!$M:$M,MATCH(1,('Jornada Prevista'!$B:$B=FOcorrencias[[#This Row],[Matricula]])*('Jornada Prevista'!$P:$P=FOcorrencias[[#This Row],[Mês/Ano]]),0))</f>
        <v>PJ</v>
      </c>
      <c r="S215" s="97">
        <f>SUMIFS('Jornada Prevista'!$G:$G,'Jornada Prevista'!$B:$B,FOcorrencias[[#This Row],[Matricula]],'Jornada Prevista'!$P:$P,FOcorrencias[[#This Row],[Mês/Ano]])</f>
        <v>184.80000000000015</v>
      </c>
      <c r="T215" s="105">
        <f>SUMIFS('Jornada Prevista'!$N:$N,'Jornada Prevista'!$B:$B,FOcorrencias[[#This Row],[Matricula]],'Jornada Prevista'!$P:$P,FOcorrencias[[#This Row],[Mês/Ano]])</f>
        <v>9585.41</v>
      </c>
      <c r="U215" s="101">
        <f>SUMIFS('Jornada Prevista'!$O:$O,'Jornada Prevista'!$B:$B,FOcorrencias[[#This Row],[Matricula]],'Jornada Prevista'!$P:$P,FOcorrencias[[#This Row],[Mês/Ano]])</f>
        <v>51.869101731601688</v>
      </c>
      <c r="V215" s="94" t="str">
        <f>IF(FOcorrencias[[#This Row],[Data da Ocorrência]]="","",TEXT(FOcorrencias[[#This Row],[Data da Ocorrência]],"mm/aaaa"))</f>
        <v>10/2025</v>
      </c>
    </row>
    <row r="216" spans="2:22" ht="14.4" x14ac:dyDescent="0.25">
      <c r="B216" s="61">
        <v>213</v>
      </c>
      <c r="C216" s="51" t="s">
        <v>264</v>
      </c>
      <c r="D216" s="63" t="str">
        <f>IF(FOcorrencias[[#This Row],[Data da Ocorrência]]="","",TEXT(FOcorrencias[[#This Row],[Data da Ocorrência]],"dddd"))</f>
        <v>quarta-feira</v>
      </c>
      <c r="E216" s="79">
        <v>27</v>
      </c>
      <c r="F216" s="80" t="str">
        <f>IF(FOcorrencias[[#This Row],[Matricula]]="","",VLOOKUP(FOcorrencias[[#This Row],[Matricula]],Cadastros!$P:$Q,2,0))</f>
        <v>Funcionario 27</v>
      </c>
      <c r="G216" s="49" t="s">
        <v>89</v>
      </c>
      <c r="H216" s="79" t="s">
        <v>384</v>
      </c>
      <c r="I216" s="81" t="s">
        <v>399</v>
      </c>
      <c r="J216" s="82" t="s">
        <v>371</v>
      </c>
      <c r="K216" s="85" t="s">
        <v>398</v>
      </c>
      <c r="L216" s="89" t="s">
        <v>395</v>
      </c>
      <c r="M216" s="101" t="str" cm="1">
        <f t="array" ref="M216">INDEX('Jornada Prevista'!$H:$H,MATCH(1,('Jornada Prevista'!$B:$B=FOcorrencias[[#This Row],[Matricula]])*('Jornada Prevista'!$P:$P=FOcorrencias[[#This Row],[Mês/Ano]]),0))</f>
        <v>Empresa Y</v>
      </c>
      <c r="N216" s="101" t="str" cm="1">
        <f t="array" ref="N216">INDEX('Jornada Prevista'!$I:$I,MATCH(1,('Jornada Prevista'!$B:$B=FOcorrencias[[#This Row],[Matricula]])*('Jornada Prevista'!$P:$P=FOcorrencias[[#This Row],[Mês/Ano]]),0))</f>
        <v>Vendas</v>
      </c>
      <c r="O216" s="97" t="str" cm="1">
        <f t="array" ref="O216">INDEX('Jornada Prevista'!$J:$J,MATCH(1,('Jornada Prevista'!$B:$B=FOcorrencias[[#This Row],[Matricula]])*('Jornada Prevista'!$P:$P=FOcorrencias[[#This Row],[Mês/Ano]]),0))</f>
        <v>Especialista</v>
      </c>
      <c r="P216" s="97" t="str" cm="1">
        <f t="array" ref="P216">INDEX('Jornada Prevista'!$K:$K,MATCH(1,('Jornada Prevista'!$B:$B=FOcorrencias[[#This Row],[Matricula]])*('Jornada Prevista'!$P:$P=FOcorrencias[[#This Row],[Mês/Ano]]),0))</f>
        <v>Turno D</v>
      </c>
      <c r="Q216" s="97" t="str" cm="1">
        <f t="array" ref="Q216">INDEX('Jornada Prevista'!$L:$L,MATCH(1,('Jornada Prevista'!$B:$B=FOcorrencias[[#This Row],[Matricula]])*('Jornada Prevista'!$P:$P=FOcorrencias[[#This Row],[Mês/Ano]]),0))</f>
        <v>5x1</v>
      </c>
      <c r="R216" s="97" t="str" cm="1">
        <f t="array" ref="R216">INDEX('Jornada Prevista'!$M:$M,MATCH(1,('Jornada Prevista'!$B:$B=FOcorrencias[[#This Row],[Matricula]])*('Jornada Prevista'!$P:$P=FOcorrencias[[#This Row],[Mês/Ano]]),0))</f>
        <v>Estágio</v>
      </c>
      <c r="S216" s="97">
        <f>SUMIFS('Jornada Prevista'!$G:$G,'Jornada Prevista'!$B:$B,FOcorrencias[[#This Row],[Matricula]],'Jornada Prevista'!$P:$P,FOcorrencias[[#This Row],[Mês/Ano]])</f>
        <v>184.80000000000015</v>
      </c>
      <c r="T216" s="105">
        <f>SUMIFS('Jornada Prevista'!$N:$N,'Jornada Prevista'!$B:$B,FOcorrencias[[#This Row],[Matricula]],'Jornada Prevista'!$P:$P,FOcorrencias[[#This Row],[Mês/Ano]])</f>
        <v>5431.3</v>
      </c>
      <c r="U216" s="101">
        <f>SUMIFS('Jornada Prevista'!$O:$O,'Jornada Prevista'!$B:$B,FOcorrencias[[#This Row],[Matricula]],'Jornada Prevista'!$P:$P,FOcorrencias[[#This Row],[Mês/Ano]])</f>
        <v>29.390151515151491</v>
      </c>
      <c r="V216" s="94" t="str">
        <f>IF(FOcorrencias[[#This Row],[Data da Ocorrência]]="","",TEXT(FOcorrencias[[#This Row],[Data da Ocorrência]],"mm/aaaa"))</f>
        <v>12/2025</v>
      </c>
    </row>
    <row r="217" spans="2:22" ht="14.4" x14ac:dyDescent="0.25">
      <c r="B217" s="61">
        <v>214</v>
      </c>
      <c r="C217" s="51" t="s">
        <v>304</v>
      </c>
      <c r="D217" s="63" t="str">
        <f>IF(FOcorrencias[[#This Row],[Data da Ocorrência]]="","",TEXT(FOcorrencias[[#This Row],[Data da Ocorrência]],"dddd"))</f>
        <v>segunda-feira</v>
      </c>
      <c r="E217" s="79">
        <v>27</v>
      </c>
      <c r="F217" s="80" t="str">
        <f>IF(FOcorrencias[[#This Row],[Matricula]]="","",VLOOKUP(FOcorrencias[[#This Row],[Matricula]],Cadastros!$P:$Q,2,0))</f>
        <v>Funcionario 27</v>
      </c>
      <c r="G217" s="49" t="s">
        <v>88</v>
      </c>
      <c r="H217" s="79" t="s">
        <v>381</v>
      </c>
      <c r="I217" s="81" t="s">
        <v>399</v>
      </c>
      <c r="J217" s="82" t="s">
        <v>95</v>
      </c>
      <c r="K217" s="85" t="s">
        <v>398</v>
      </c>
      <c r="L217" s="89" t="s">
        <v>388</v>
      </c>
      <c r="M217" s="101" t="str" cm="1">
        <f t="array" ref="M217">INDEX('Jornada Prevista'!$H:$H,MATCH(1,('Jornada Prevista'!$B:$B=FOcorrencias[[#This Row],[Matricula]])*('Jornada Prevista'!$P:$P=FOcorrencias[[#This Row],[Mês/Ano]]),0))</f>
        <v>Empresa X</v>
      </c>
      <c r="N217" s="101" t="str" cm="1">
        <f t="array" ref="N217">INDEX('Jornada Prevista'!$I:$I,MATCH(1,('Jornada Prevista'!$B:$B=FOcorrencias[[#This Row],[Matricula]])*('Jornada Prevista'!$P:$P=FOcorrencias[[#This Row],[Mês/Ano]]),0))</f>
        <v>Marketing</v>
      </c>
      <c r="O217" s="97" t="str" cm="1">
        <f t="array" ref="O217">INDEX('Jornada Prevista'!$J:$J,MATCH(1,('Jornada Prevista'!$B:$B=FOcorrencias[[#This Row],[Matricula]])*('Jornada Prevista'!$P:$P=FOcorrencias[[#This Row],[Mês/Ano]]),0))</f>
        <v>Auxiliar Administrativo</v>
      </c>
      <c r="P217" s="97" t="str" cm="1">
        <f t="array" ref="P217">INDEX('Jornada Prevista'!$K:$K,MATCH(1,('Jornada Prevista'!$B:$B=FOcorrencias[[#This Row],[Matricula]])*('Jornada Prevista'!$P:$P=FOcorrencias[[#This Row],[Mês/Ano]]),0))</f>
        <v>Turno A</v>
      </c>
      <c r="Q217" s="97" t="str" cm="1">
        <f t="array" ref="Q217">INDEX('Jornada Prevista'!$L:$L,MATCH(1,('Jornada Prevista'!$B:$B=FOcorrencias[[#This Row],[Matricula]])*('Jornada Prevista'!$P:$P=FOcorrencias[[#This Row],[Mês/Ano]]),0))</f>
        <v>5x1</v>
      </c>
      <c r="R217" s="97" t="str" cm="1">
        <f t="array" ref="R217">INDEX('Jornada Prevista'!$M:$M,MATCH(1,('Jornada Prevista'!$B:$B=FOcorrencias[[#This Row],[Matricula]])*('Jornada Prevista'!$P:$P=FOcorrencias[[#This Row],[Mês/Ano]]),0))</f>
        <v>CLT</v>
      </c>
      <c r="S217" s="97">
        <f>SUMIFS('Jornada Prevista'!$G:$G,'Jornada Prevista'!$B:$B,FOcorrencias[[#This Row],[Matricula]],'Jornada Prevista'!$P:$P,FOcorrencias[[#This Row],[Mês/Ano]])</f>
        <v>184.80000000000015</v>
      </c>
      <c r="T217" s="105">
        <f>SUMIFS('Jornada Prevista'!$N:$N,'Jornada Prevista'!$B:$B,FOcorrencias[[#This Row],[Matricula]],'Jornada Prevista'!$P:$P,FOcorrencias[[#This Row],[Mês/Ano]])</f>
        <v>4165.24</v>
      </c>
      <c r="U217" s="101">
        <f>SUMIFS('Jornada Prevista'!$O:$O,'Jornada Prevista'!$B:$B,FOcorrencias[[#This Row],[Matricula]],'Jornada Prevista'!$P:$P,FOcorrencias[[#This Row],[Mês/Ano]])</f>
        <v>22.539177489177469</v>
      </c>
      <c r="V217" s="94" t="str">
        <f>IF(FOcorrencias[[#This Row],[Data da Ocorrência]]="","",TEXT(FOcorrencias[[#This Row],[Data da Ocorrência]],"mm/aaaa"))</f>
        <v>08/2025</v>
      </c>
    </row>
    <row r="218" spans="2:22" ht="14.4" x14ac:dyDescent="0.25">
      <c r="B218" s="61">
        <v>215</v>
      </c>
      <c r="C218" s="51" t="s">
        <v>305</v>
      </c>
      <c r="D218" s="63" t="str">
        <f>IF(FOcorrencias[[#This Row],[Data da Ocorrência]]="","",TEXT(FOcorrencias[[#This Row],[Data da Ocorrência]],"dddd"))</f>
        <v>domingo</v>
      </c>
      <c r="E218" s="79">
        <v>28</v>
      </c>
      <c r="F218" s="80" t="str">
        <f>IF(FOcorrencias[[#This Row],[Matricula]]="","",VLOOKUP(FOcorrencias[[#This Row],[Matricula]],Cadastros!$P:$Q,2,0))</f>
        <v>Funcionario 28</v>
      </c>
      <c r="G218" s="49" t="s">
        <v>90</v>
      </c>
      <c r="H218" s="79" t="s">
        <v>391</v>
      </c>
      <c r="I218" s="81"/>
      <c r="J218" s="82" t="s">
        <v>95</v>
      </c>
      <c r="K218" s="85" t="s">
        <v>379</v>
      </c>
      <c r="L218" s="89" t="s">
        <v>392</v>
      </c>
      <c r="M218" s="101" t="str" cm="1">
        <f t="array" ref="M218">INDEX('Jornada Prevista'!$H:$H,MATCH(1,('Jornada Prevista'!$B:$B=FOcorrencias[[#This Row],[Matricula]])*('Jornada Prevista'!$P:$P=FOcorrencias[[#This Row],[Mês/Ano]]),0))</f>
        <v>Empresa Z</v>
      </c>
      <c r="N218" s="101" t="str" cm="1">
        <f t="array" ref="N218">INDEX('Jornada Prevista'!$I:$I,MATCH(1,('Jornada Prevista'!$B:$B=FOcorrencias[[#This Row],[Matricula]])*('Jornada Prevista'!$P:$P=FOcorrencias[[#This Row],[Mês/Ano]]),0))</f>
        <v>Administração</v>
      </c>
      <c r="O218" s="97" t="str" cm="1">
        <f t="array" ref="O218">INDEX('Jornada Prevista'!$J:$J,MATCH(1,('Jornada Prevista'!$B:$B=FOcorrencias[[#This Row],[Matricula]])*('Jornada Prevista'!$P:$P=FOcorrencias[[#This Row],[Mês/Ano]]),0))</f>
        <v>Coordenador</v>
      </c>
      <c r="P218" s="97" t="str" cm="1">
        <f t="array" ref="P218">INDEX('Jornada Prevista'!$K:$K,MATCH(1,('Jornada Prevista'!$B:$B=FOcorrencias[[#This Row],[Matricula]])*('Jornada Prevista'!$P:$P=FOcorrencias[[#This Row],[Mês/Ano]]),0))</f>
        <v>Turno B</v>
      </c>
      <c r="Q218" s="97" t="str" cm="1">
        <f t="array" ref="Q218">INDEX('Jornada Prevista'!$L:$L,MATCH(1,('Jornada Prevista'!$B:$B=FOcorrencias[[#This Row],[Matricula]])*('Jornada Prevista'!$P:$P=FOcorrencias[[#This Row],[Mês/Ano]]),0))</f>
        <v>5x1</v>
      </c>
      <c r="R218" s="97" t="str" cm="1">
        <f t="array" ref="R218">INDEX('Jornada Prevista'!$M:$M,MATCH(1,('Jornada Prevista'!$B:$B=FOcorrencias[[#This Row],[Matricula]])*('Jornada Prevista'!$P:$P=FOcorrencias[[#This Row],[Mês/Ano]]),0))</f>
        <v>Estágio</v>
      </c>
      <c r="S218" s="97">
        <f>SUMIFS('Jornada Prevista'!$G:$G,'Jornada Prevista'!$B:$B,FOcorrencias[[#This Row],[Matricula]],'Jornada Prevista'!$P:$P,FOcorrencias[[#This Row],[Mês/Ano]])</f>
        <v>184.80000000000015</v>
      </c>
      <c r="T218" s="105">
        <f>SUMIFS('Jornada Prevista'!$N:$N,'Jornada Prevista'!$B:$B,FOcorrencias[[#This Row],[Matricula]],'Jornada Prevista'!$P:$P,FOcorrencias[[#This Row],[Mês/Ano]])</f>
        <v>7634.36</v>
      </c>
      <c r="U218" s="101">
        <f>SUMIFS('Jornada Prevista'!$O:$O,'Jornada Prevista'!$B:$B,FOcorrencias[[#This Row],[Matricula]],'Jornada Prevista'!$P:$P,FOcorrencias[[#This Row],[Mês/Ano]])</f>
        <v>41.311471861471823</v>
      </c>
      <c r="V218" s="94" t="str">
        <f>IF(FOcorrencias[[#This Row],[Data da Ocorrência]]="","",TEXT(FOcorrencias[[#This Row],[Data da Ocorrência]],"mm/aaaa"))</f>
        <v>10/2025</v>
      </c>
    </row>
    <row r="219" spans="2:22" ht="14.4" x14ac:dyDescent="0.25">
      <c r="B219" s="61">
        <v>216</v>
      </c>
      <c r="C219" s="51" t="s">
        <v>306</v>
      </c>
      <c r="D219" s="63" t="str">
        <f>IF(FOcorrencias[[#This Row],[Data da Ocorrência]]="","",TEXT(FOcorrencias[[#This Row],[Data da Ocorrência]],"dddd"))</f>
        <v>terça-feira</v>
      </c>
      <c r="E219" s="79">
        <v>28</v>
      </c>
      <c r="F219" s="80" t="str">
        <f>IF(FOcorrencias[[#This Row],[Matricula]]="","",VLOOKUP(FOcorrencias[[#This Row],[Matricula]],Cadastros!$P:$Q,2,0))</f>
        <v>Funcionario 28</v>
      </c>
      <c r="G219" s="49" t="s">
        <v>88</v>
      </c>
      <c r="H219" s="79" t="s">
        <v>391</v>
      </c>
      <c r="I219" s="81"/>
      <c r="J219" s="82" t="s">
        <v>371</v>
      </c>
      <c r="K219" s="85" t="s">
        <v>372</v>
      </c>
      <c r="L219" s="89"/>
      <c r="M219" s="101" t="str" cm="1">
        <f t="array" ref="M219">INDEX('Jornada Prevista'!$H:$H,MATCH(1,('Jornada Prevista'!$B:$B=FOcorrencias[[#This Row],[Matricula]])*('Jornada Prevista'!$P:$P=FOcorrencias[[#This Row],[Mês/Ano]]),0))</f>
        <v>Empresa Z</v>
      </c>
      <c r="N219" s="101" t="str" cm="1">
        <f t="array" ref="N219">INDEX('Jornada Prevista'!$I:$I,MATCH(1,('Jornada Prevista'!$B:$B=FOcorrencias[[#This Row],[Matricula]])*('Jornada Prevista'!$P:$P=FOcorrencias[[#This Row],[Mês/Ano]]),0))</f>
        <v>Administração</v>
      </c>
      <c r="O219" s="97" t="str" cm="1">
        <f t="array" ref="O219">INDEX('Jornada Prevista'!$J:$J,MATCH(1,('Jornada Prevista'!$B:$B=FOcorrencias[[#This Row],[Matricula]])*('Jornada Prevista'!$P:$P=FOcorrencias[[#This Row],[Mês/Ano]]),0))</f>
        <v>Coordenador</v>
      </c>
      <c r="P219" s="97" t="str" cm="1">
        <f t="array" ref="P219">INDEX('Jornada Prevista'!$K:$K,MATCH(1,('Jornada Prevista'!$B:$B=FOcorrencias[[#This Row],[Matricula]])*('Jornada Prevista'!$P:$P=FOcorrencias[[#This Row],[Mês/Ano]]),0))</f>
        <v>Turno B</v>
      </c>
      <c r="Q219" s="97" t="str" cm="1">
        <f t="array" ref="Q219">INDEX('Jornada Prevista'!$L:$L,MATCH(1,('Jornada Prevista'!$B:$B=FOcorrencias[[#This Row],[Matricula]])*('Jornada Prevista'!$P:$P=FOcorrencias[[#This Row],[Mês/Ano]]),0))</f>
        <v>5x1</v>
      </c>
      <c r="R219" s="97" t="str" cm="1">
        <f t="array" ref="R219">INDEX('Jornada Prevista'!$M:$M,MATCH(1,('Jornada Prevista'!$B:$B=FOcorrencias[[#This Row],[Matricula]])*('Jornada Prevista'!$P:$P=FOcorrencias[[#This Row],[Mês/Ano]]),0))</f>
        <v>Estágio</v>
      </c>
      <c r="S219" s="97">
        <f>SUMIFS('Jornada Prevista'!$G:$G,'Jornada Prevista'!$B:$B,FOcorrencias[[#This Row],[Matricula]],'Jornada Prevista'!$P:$P,FOcorrencias[[#This Row],[Mês/Ano]])</f>
        <v>184.80000000000015</v>
      </c>
      <c r="T219" s="105">
        <f>SUMIFS('Jornada Prevista'!$N:$N,'Jornada Prevista'!$B:$B,FOcorrencias[[#This Row],[Matricula]],'Jornada Prevista'!$P:$P,FOcorrencias[[#This Row],[Mês/Ano]])</f>
        <v>7634.36</v>
      </c>
      <c r="U219" s="101">
        <f>SUMIFS('Jornada Prevista'!$O:$O,'Jornada Prevista'!$B:$B,FOcorrencias[[#This Row],[Matricula]],'Jornada Prevista'!$P:$P,FOcorrencias[[#This Row],[Mês/Ano]])</f>
        <v>41.311471861471823</v>
      </c>
      <c r="V219" s="94" t="str">
        <f>IF(FOcorrencias[[#This Row],[Data da Ocorrência]]="","",TEXT(FOcorrencias[[#This Row],[Data da Ocorrência]],"mm/aaaa"))</f>
        <v>10/2025</v>
      </c>
    </row>
    <row r="220" spans="2:22" ht="14.4" x14ac:dyDescent="0.25">
      <c r="B220" s="61">
        <v>217</v>
      </c>
      <c r="C220" s="51" t="s">
        <v>232</v>
      </c>
      <c r="D220" s="63" t="str">
        <f>IF(FOcorrencias[[#This Row],[Data da Ocorrência]]="","",TEXT(FOcorrencias[[#This Row],[Data da Ocorrência]],"dddd"))</f>
        <v>segunda-feira</v>
      </c>
      <c r="E220" s="79">
        <v>28</v>
      </c>
      <c r="F220" s="80" t="str">
        <f>IF(FOcorrencias[[#This Row],[Matricula]]="","",VLOOKUP(FOcorrencias[[#This Row],[Matricula]],Cadastros!$P:$Q,2,0))</f>
        <v>Funcionario 28</v>
      </c>
      <c r="G220" s="49" t="s">
        <v>87</v>
      </c>
      <c r="H220" s="79" t="s">
        <v>384</v>
      </c>
      <c r="I220" s="81"/>
      <c r="J220" s="82" t="s">
        <v>371</v>
      </c>
      <c r="K220" s="85" t="s">
        <v>380</v>
      </c>
      <c r="L220" s="89"/>
      <c r="M220" s="101" t="str" cm="1">
        <f t="array" ref="M220">INDEX('Jornada Prevista'!$H:$H,MATCH(1,('Jornada Prevista'!$B:$B=FOcorrencias[[#This Row],[Matricula]])*('Jornada Prevista'!$P:$P=FOcorrencias[[#This Row],[Mês/Ano]]),0))</f>
        <v>Empresa Y</v>
      </c>
      <c r="N220" s="101" t="str" cm="1">
        <f t="array" ref="N220">INDEX('Jornada Prevista'!$I:$I,MATCH(1,('Jornada Prevista'!$B:$B=FOcorrencias[[#This Row],[Matricula]])*('Jornada Prevista'!$P:$P=FOcorrencias[[#This Row],[Mês/Ano]]),0))</f>
        <v>Administração</v>
      </c>
      <c r="O220" s="97" t="str" cm="1">
        <f t="array" ref="O220">INDEX('Jornada Prevista'!$J:$J,MATCH(1,('Jornada Prevista'!$B:$B=FOcorrencias[[#This Row],[Matricula]])*('Jornada Prevista'!$P:$P=FOcorrencias[[#This Row],[Mês/Ano]]),0))</f>
        <v>Engenheiro</v>
      </c>
      <c r="P220" s="97" t="str" cm="1">
        <f t="array" ref="P220">INDEX('Jornada Prevista'!$K:$K,MATCH(1,('Jornada Prevista'!$B:$B=FOcorrencias[[#This Row],[Matricula]])*('Jornada Prevista'!$P:$P=FOcorrencias[[#This Row],[Mês/Ano]]),0))</f>
        <v>Turno C</v>
      </c>
      <c r="Q220" s="97" t="str" cm="1">
        <f t="array" ref="Q220">INDEX('Jornada Prevista'!$L:$L,MATCH(1,('Jornada Prevista'!$B:$B=FOcorrencias[[#This Row],[Matricula]])*('Jornada Prevista'!$P:$P=FOcorrencias[[#This Row],[Mês/Ano]]),0))</f>
        <v>6x1</v>
      </c>
      <c r="R220" s="97" t="str" cm="1">
        <f t="array" ref="R220">INDEX('Jornada Prevista'!$M:$M,MATCH(1,('Jornada Prevista'!$B:$B=FOcorrencias[[#This Row],[Matricula]])*('Jornada Prevista'!$P:$P=FOcorrencias[[#This Row],[Mês/Ano]]),0))</f>
        <v>Estágio</v>
      </c>
      <c r="S220" s="97">
        <f>SUMIFS('Jornada Prevista'!$G:$G,'Jornada Prevista'!$B:$B,FOcorrencias[[#This Row],[Matricula]],'Jornada Prevista'!$P:$P,FOcorrencias[[#This Row],[Mês/Ano]])</f>
        <v>184.80000000000015</v>
      </c>
      <c r="T220" s="105">
        <f>SUMIFS('Jornada Prevista'!$N:$N,'Jornada Prevista'!$B:$B,FOcorrencias[[#This Row],[Matricula]],'Jornada Prevista'!$P:$P,FOcorrencias[[#This Row],[Mês/Ano]])</f>
        <v>3719.26</v>
      </c>
      <c r="U220" s="101">
        <f>SUMIFS('Jornada Prevista'!$O:$O,'Jornada Prevista'!$B:$B,FOcorrencias[[#This Row],[Matricula]],'Jornada Prevista'!$P:$P,FOcorrencias[[#This Row],[Mês/Ano]])</f>
        <v>20.125865800865785</v>
      </c>
      <c r="V220" s="94" t="str">
        <f>IF(FOcorrencias[[#This Row],[Data da Ocorrência]]="","",TEXT(FOcorrencias[[#This Row],[Data da Ocorrência]],"mm/aaaa"))</f>
        <v>05/2025</v>
      </c>
    </row>
    <row r="221" spans="2:22" ht="14.4" x14ac:dyDescent="0.25">
      <c r="B221" s="61">
        <v>218</v>
      </c>
      <c r="C221" s="51" t="s">
        <v>307</v>
      </c>
      <c r="D221" s="63" t="str">
        <f>IF(FOcorrencias[[#This Row],[Data da Ocorrência]]="","",TEXT(FOcorrencias[[#This Row],[Data da Ocorrência]],"dddd"))</f>
        <v>quarta-feira</v>
      </c>
      <c r="E221" s="79">
        <v>28</v>
      </c>
      <c r="F221" s="80" t="str">
        <f>IF(FOcorrencias[[#This Row],[Matricula]]="","",VLOOKUP(FOcorrencias[[#This Row],[Matricula]],Cadastros!$P:$Q,2,0))</f>
        <v>Funcionario 28</v>
      </c>
      <c r="G221" s="49" t="s">
        <v>90</v>
      </c>
      <c r="H221" s="79" t="s">
        <v>386</v>
      </c>
      <c r="I221" s="81"/>
      <c r="J221" s="82" t="s">
        <v>95</v>
      </c>
      <c r="K221" s="85" t="s">
        <v>379</v>
      </c>
      <c r="L221" s="89"/>
      <c r="M221" s="101" t="str" cm="1">
        <f t="array" ref="M221">INDEX('Jornada Prevista'!$H:$H,MATCH(1,('Jornada Prevista'!$B:$B=FOcorrencias[[#This Row],[Matricula]])*('Jornada Prevista'!$P:$P=FOcorrencias[[#This Row],[Mês/Ano]]),0))</f>
        <v>Empresa Y</v>
      </c>
      <c r="N221" s="101" t="str" cm="1">
        <f t="array" ref="N221">INDEX('Jornada Prevista'!$I:$I,MATCH(1,('Jornada Prevista'!$B:$B=FOcorrencias[[#This Row],[Matricula]])*('Jornada Prevista'!$P:$P=FOcorrencias[[#This Row],[Mês/Ano]]),0))</f>
        <v>Logística</v>
      </c>
      <c r="O221" s="97" t="str" cm="1">
        <f t="array" ref="O221">INDEX('Jornada Prevista'!$J:$J,MATCH(1,('Jornada Prevista'!$B:$B=FOcorrencias[[#This Row],[Matricula]])*('Jornada Prevista'!$P:$P=FOcorrencias[[#This Row],[Mês/Ano]]),0))</f>
        <v>Administrador</v>
      </c>
      <c r="P221" s="97" t="str" cm="1">
        <f t="array" ref="P221">INDEX('Jornada Prevista'!$K:$K,MATCH(1,('Jornada Prevista'!$B:$B=FOcorrencias[[#This Row],[Matricula]])*('Jornada Prevista'!$P:$P=FOcorrencias[[#This Row],[Mês/Ano]]),0))</f>
        <v>Turno A</v>
      </c>
      <c r="Q221" s="97" t="str" cm="1">
        <f t="array" ref="Q221">INDEX('Jornada Prevista'!$L:$L,MATCH(1,('Jornada Prevista'!$B:$B=FOcorrencias[[#This Row],[Matricula]])*('Jornada Prevista'!$P:$P=FOcorrencias[[#This Row],[Mês/Ano]]),0))</f>
        <v>6x1</v>
      </c>
      <c r="R221" s="97" t="str" cm="1">
        <f t="array" ref="R221">INDEX('Jornada Prevista'!$M:$M,MATCH(1,('Jornada Prevista'!$B:$B=FOcorrencias[[#This Row],[Matricula]])*('Jornada Prevista'!$P:$P=FOcorrencias[[#This Row],[Mês/Ano]]),0))</f>
        <v>Estágio</v>
      </c>
      <c r="S221" s="97">
        <f>SUMIFS('Jornada Prevista'!$G:$G,'Jornada Prevista'!$B:$B,FOcorrencias[[#This Row],[Matricula]],'Jornada Prevista'!$P:$P,FOcorrencias[[#This Row],[Mês/Ano]])</f>
        <v>184.80000000000015</v>
      </c>
      <c r="T221" s="105">
        <f>SUMIFS('Jornada Prevista'!$N:$N,'Jornada Prevista'!$B:$B,FOcorrencias[[#This Row],[Matricula]],'Jornada Prevista'!$P:$P,FOcorrencias[[#This Row],[Mês/Ano]])</f>
        <v>3759.8</v>
      </c>
      <c r="U221" s="101">
        <f>SUMIFS('Jornada Prevista'!$O:$O,'Jornada Prevista'!$B:$B,FOcorrencias[[#This Row],[Matricula]],'Jornada Prevista'!$P:$P,FOcorrencias[[#This Row],[Mês/Ano]])</f>
        <v>20.345238095238081</v>
      </c>
      <c r="V221" s="94" t="str">
        <f>IF(FOcorrencias[[#This Row],[Data da Ocorrência]]="","",TEXT(FOcorrencias[[#This Row],[Data da Ocorrência]],"mm/aaaa"))</f>
        <v>04/2025</v>
      </c>
    </row>
    <row r="222" spans="2:22" ht="14.4" x14ac:dyDescent="0.25">
      <c r="B222" s="61">
        <v>219</v>
      </c>
      <c r="C222" s="51" t="s">
        <v>308</v>
      </c>
      <c r="D222" s="63" t="str">
        <f>IF(FOcorrencias[[#This Row],[Data da Ocorrência]]="","",TEXT(FOcorrencias[[#This Row],[Data da Ocorrência]],"dddd"))</f>
        <v>sábado</v>
      </c>
      <c r="E222" s="79">
        <v>28</v>
      </c>
      <c r="F222" s="80" t="str">
        <f>IF(FOcorrencias[[#This Row],[Matricula]]="","",VLOOKUP(FOcorrencias[[#This Row],[Matricula]],Cadastros!$P:$Q,2,0))</f>
        <v>Funcionario 28</v>
      </c>
      <c r="G222" s="49" t="s">
        <v>87</v>
      </c>
      <c r="H222" s="79" t="s">
        <v>384</v>
      </c>
      <c r="I222" s="81"/>
      <c r="J222" s="82" t="s">
        <v>371</v>
      </c>
      <c r="K222" s="85" t="s">
        <v>379</v>
      </c>
      <c r="L222" s="89"/>
      <c r="M222" s="101" t="str" cm="1">
        <f t="array" ref="M222">INDEX('Jornada Prevista'!$H:$H,MATCH(1,('Jornada Prevista'!$B:$B=FOcorrencias[[#This Row],[Matricula]])*('Jornada Prevista'!$P:$P=FOcorrencias[[#This Row],[Mês/Ano]]),0))</f>
        <v>Empresa Y</v>
      </c>
      <c r="N222" s="101" t="str" cm="1">
        <f t="array" ref="N222">INDEX('Jornada Prevista'!$I:$I,MATCH(1,('Jornada Prevista'!$B:$B=FOcorrencias[[#This Row],[Matricula]])*('Jornada Prevista'!$P:$P=FOcorrencias[[#This Row],[Mês/Ano]]),0))</f>
        <v>Jurídico</v>
      </c>
      <c r="O222" s="97" t="str" cm="1">
        <f t="array" ref="O222">INDEX('Jornada Prevista'!$J:$J,MATCH(1,('Jornada Prevista'!$B:$B=FOcorrencias[[#This Row],[Matricula]])*('Jornada Prevista'!$P:$P=FOcorrencias[[#This Row],[Mês/Ano]]),0))</f>
        <v>Estagiário</v>
      </c>
      <c r="P222" s="97" t="str" cm="1">
        <f t="array" ref="P222">INDEX('Jornada Prevista'!$K:$K,MATCH(1,('Jornada Prevista'!$B:$B=FOcorrencias[[#This Row],[Matricula]])*('Jornada Prevista'!$P:$P=FOcorrencias[[#This Row],[Mês/Ano]]),0))</f>
        <v>Turno Folguista</v>
      </c>
      <c r="Q222" s="97" t="str" cm="1">
        <f t="array" ref="Q222">INDEX('Jornada Prevista'!$L:$L,MATCH(1,('Jornada Prevista'!$B:$B=FOcorrencias[[#This Row],[Matricula]])*('Jornada Prevista'!$P:$P=FOcorrencias[[#This Row],[Mês/Ano]]),0))</f>
        <v>6x1</v>
      </c>
      <c r="R222" s="97" t="str" cm="1">
        <f t="array" ref="R222">INDEX('Jornada Prevista'!$M:$M,MATCH(1,('Jornada Prevista'!$B:$B=FOcorrencias[[#This Row],[Matricula]])*('Jornada Prevista'!$P:$P=FOcorrencias[[#This Row],[Mês/Ano]]),0))</f>
        <v>Estágio</v>
      </c>
      <c r="S222" s="97">
        <f>SUMIFS('Jornada Prevista'!$G:$G,'Jornada Prevista'!$B:$B,FOcorrencias[[#This Row],[Matricula]],'Jornada Prevista'!$P:$P,FOcorrencias[[#This Row],[Mês/Ano]])</f>
        <v>184.80000000000015</v>
      </c>
      <c r="T222" s="105">
        <f>SUMIFS('Jornada Prevista'!$N:$N,'Jornada Prevista'!$B:$B,FOcorrencias[[#This Row],[Matricula]],'Jornada Prevista'!$P:$P,FOcorrencias[[#This Row],[Mês/Ano]])</f>
        <v>6366.54</v>
      </c>
      <c r="U222" s="101">
        <f>SUMIFS('Jornada Prevista'!$O:$O,'Jornada Prevista'!$B:$B,FOcorrencias[[#This Row],[Matricula]],'Jornada Prevista'!$P:$P,FOcorrencias[[#This Row],[Mês/Ano]])</f>
        <v>34.450974025973998</v>
      </c>
      <c r="V222" s="94" t="str">
        <f>IF(FOcorrencias[[#This Row],[Data da Ocorrência]]="","",TEXT(FOcorrencias[[#This Row],[Data da Ocorrência]],"mm/aaaa"))</f>
        <v>08/2025</v>
      </c>
    </row>
    <row r="223" spans="2:22" ht="14.4" x14ac:dyDescent="0.25">
      <c r="B223" s="61">
        <v>220</v>
      </c>
      <c r="C223" s="51" t="s">
        <v>253</v>
      </c>
      <c r="D223" s="63" t="str">
        <f>IF(FOcorrencias[[#This Row],[Data da Ocorrência]]="","",TEXT(FOcorrencias[[#This Row],[Data da Ocorrência]],"dddd"))</f>
        <v>sábado</v>
      </c>
      <c r="E223" s="79">
        <v>28</v>
      </c>
      <c r="F223" s="80" t="str">
        <f>IF(FOcorrencias[[#This Row],[Matricula]]="","",VLOOKUP(FOcorrencias[[#This Row],[Matricula]],Cadastros!$P:$Q,2,0))</f>
        <v>Funcionario 28</v>
      </c>
      <c r="G223" s="49" t="s">
        <v>89</v>
      </c>
      <c r="H223" s="79" t="s">
        <v>381</v>
      </c>
      <c r="I223" s="81" t="s">
        <v>404</v>
      </c>
      <c r="J223" s="82" t="s">
        <v>95</v>
      </c>
      <c r="K223" s="85" t="s">
        <v>368</v>
      </c>
      <c r="L223" s="89"/>
      <c r="M223" s="101" t="str" cm="1">
        <f t="array" ref="M223">INDEX('Jornada Prevista'!$H:$H,MATCH(1,('Jornada Prevista'!$B:$B=FOcorrencias[[#This Row],[Matricula]])*('Jornada Prevista'!$P:$P=FOcorrencias[[#This Row],[Mês/Ano]]),0))</f>
        <v>Empresa Z</v>
      </c>
      <c r="N223" s="101" t="str" cm="1">
        <f t="array" ref="N223">INDEX('Jornada Prevista'!$I:$I,MATCH(1,('Jornada Prevista'!$B:$B=FOcorrencias[[#This Row],[Matricula]])*('Jornada Prevista'!$P:$P=FOcorrencias[[#This Row],[Mês/Ano]]),0))</f>
        <v>Produção</v>
      </c>
      <c r="O223" s="97" t="str" cm="1">
        <f t="array" ref="O223">INDEX('Jornada Prevista'!$J:$J,MATCH(1,('Jornada Prevista'!$B:$B=FOcorrencias[[#This Row],[Matricula]])*('Jornada Prevista'!$P:$P=FOcorrencias[[#This Row],[Mês/Ano]]),0))</f>
        <v>Analista de Projetos</v>
      </c>
      <c r="P223" s="97" t="str" cm="1">
        <f t="array" ref="P223">INDEX('Jornada Prevista'!$K:$K,MATCH(1,('Jornada Prevista'!$B:$B=FOcorrencias[[#This Row],[Matricula]])*('Jornada Prevista'!$P:$P=FOcorrencias[[#This Row],[Mês/Ano]]),0))</f>
        <v>Turno B</v>
      </c>
      <c r="Q223" s="97" t="str" cm="1">
        <f t="array" ref="Q223">INDEX('Jornada Prevista'!$L:$L,MATCH(1,('Jornada Prevista'!$B:$B=FOcorrencias[[#This Row],[Matricula]])*('Jornada Prevista'!$P:$P=FOcorrencias[[#This Row],[Mês/Ano]]),0))</f>
        <v>6x1</v>
      </c>
      <c r="R223" s="97" t="str" cm="1">
        <f t="array" ref="R223">INDEX('Jornada Prevista'!$M:$M,MATCH(1,('Jornada Prevista'!$B:$B=FOcorrencias[[#This Row],[Matricula]])*('Jornada Prevista'!$P:$P=FOcorrencias[[#This Row],[Mês/Ano]]),0))</f>
        <v>Estágio</v>
      </c>
      <c r="S223" s="97">
        <f>SUMIFS('Jornada Prevista'!$G:$G,'Jornada Prevista'!$B:$B,FOcorrencias[[#This Row],[Matricula]],'Jornada Prevista'!$P:$P,FOcorrencias[[#This Row],[Mês/Ano]])</f>
        <v>184.80000000000015</v>
      </c>
      <c r="T223" s="105">
        <f>SUMIFS('Jornada Prevista'!$N:$N,'Jornada Prevista'!$B:$B,FOcorrencias[[#This Row],[Matricula]],'Jornada Prevista'!$P:$P,FOcorrencias[[#This Row],[Mês/Ano]])</f>
        <v>10334.01</v>
      </c>
      <c r="U223" s="101">
        <f>SUMIFS('Jornada Prevista'!$O:$O,'Jornada Prevista'!$B:$B,FOcorrencias[[#This Row],[Matricula]],'Jornada Prevista'!$P:$P,FOcorrencias[[#This Row],[Mês/Ano]])</f>
        <v>55.919967532467489</v>
      </c>
      <c r="V223" s="94" t="str">
        <f>IF(FOcorrencias[[#This Row],[Data da Ocorrência]]="","",TEXT(FOcorrencias[[#This Row],[Data da Ocorrência]],"mm/aaaa"))</f>
        <v>01/2025</v>
      </c>
    </row>
    <row r="224" spans="2:22" ht="14.4" x14ac:dyDescent="0.25">
      <c r="B224" s="61">
        <v>221</v>
      </c>
      <c r="C224" s="51" t="s">
        <v>295</v>
      </c>
      <c r="D224" s="63" t="str">
        <f>IF(FOcorrencias[[#This Row],[Data da Ocorrência]]="","",TEXT(FOcorrencias[[#This Row],[Data da Ocorrência]],"dddd"))</f>
        <v>segunda-feira</v>
      </c>
      <c r="E224" s="79">
        <v>28</v>
      </c>
      <c r="F224" s="80" t="str">
        <f>IF(FOcorrencias[[#This Row],[Matricula]]="","",VLOOKUP(FOcorrencias[[#This Row],[Matricula]],Cadastros!$P:$Q,2,0))</f>
        <v>Funcionario 28</v>
      </c>
      <c r="G224" s="49" t="s">
        <v>89</v>
      </c>
      <c r="H224" s="79" t="s">
        <v>373</v>
      </c>
      <c r="I224" s="81" t="s">
        <v>401</v>
      </c>
      <c r="J224" s="82" t="s">
        <v>95</v>
      </c>
      <c r="K224" s="85" t="s">
        <v>398</v>
      </c>
      <c r="L224" s="89" t="s">
        <v>388</v>
      </c>
      <c r="M224" s="101" t="str" cm="1">
        <f t="array" ref="M224">INDEX('Jornada Prevista'!$H:$H,MATCH(1,('Jornada Prevista'!$B:$B=FOcorrencias[[#This Row],[Matricula]])*('Jornada Prevista'!$P:$P=FOcorrencias[[#This Row],[Mês/Ano]]),0))</f>
        <v>Empresa Z</v>
      </c>
      <c r="N224" s="101" t="str" cm="1">
        <f t="array" ref="N224">INDEX('Jornada Prevista'!$I:$I,MATCH(1,('Jornada Prevista'!$B:$B=FOcorrencias[[#This Row],[Matricula]])*('Jornada Prevista'!$P:$P=FOcorrencias[[#This Row],[Mês/Ano]]),0))</f>
        <v>Produção</v>
      </c>
      <c r="O224" s="97" t="str" cm="1">
        <f t="array" ref="O224">INDEX('Jornada Prevista'!$J:$J,MATCH(1,('Jornada Prevista'!$B:$B=FOcorrencias[[#This Row],[Matricula]])*('Jornada Prevista'!$P:$P=FOcorrencias[[#This Row],[Mês/Ano]]),0))</f>
        <v>Analista de Projetos</v>
      </c>
      <c r="P224" s="97" t="str" cm="1">
        <f t="array" ref="P224">INDEX('Jornada Prevista'!$K:$K,MATCH(1,('Jornada Prevista'!$B:$B=FOcorrencias[[#This Row],[Matricula]])*('Jornada Prevista'!$P:$P=FOcorrencias[[#This Row],[Mês/Ano]]),0))</f>
        <v>Turno B</v>
      </c>
      <c r="Q224" s="97" t="str" cm="1">
        <f t="array" ref="Q224">INDEX('Jornada Prevista'!$L:$L,MATCH(1,('Jornada Prevista'!$B:$B=FOcorrencias[[#This Row],[Matricula]])*('Jornada Prevista'!$P:$P=FOcorrencias[[#This Row],[Mês/Ano]]),0))</f>
        <v>6x1</v>
      </c>
      <c r="R224" s="97" t="str" cm="1">
        <f t="array" ref="R224">INDEX('Jornada Prevista'!$M:$M,MATCH(1,('Jornada Prevista'!$B:$B=FOcorrencias[[#This Row],[Matricula]])*('Jornada Prevista'!$P:$P=FOcorrencias[[#This Row],[Mês/Ano]]),0))</f>
        <v>Estágio</v>
      </c>
      <c r="S224" s="97">
        <f>SUMIFS('Jornada Prevista'!$G:$G,'Jornada Prevista'!$B:$B,FOcorrencias[[#This Row],[Matricula]],'Jornada Prevista'!$P:$P,FOcorrencias[[#This Row],[Mês/Ano]])</f>
        <v>184.80000000000015</v>
      </c>
      <c r="T224" s="105">
        <f>SUMIFS('Jornada Prevista'!$N:$N,'Jornada Prevista'!$B:$B,FOcorrencias[[#This Row],[Matricula]],'Jornada Prevista'!$P:$P,FOcorrencias[[#This Row],[Mês/Ano]])</f>
        <v>10334.01</v>
      </c>
      <c r="U224" s="101">
        <f>SUMIFS('Jornada Prevista'!$O:$O,'Jornada Prevista'!$B:$B,FOcorrencias[[#This Row],[Matricula]],'Jornada Prevista'!$P:$P,FOcorrencias[[#This Row],[Mês/Ano]])</f>
        <v>55.919967532467489</v>
      </c>
      <c r="V224" s="94" t="str">
        <f>IF(FOcorrencias[[#This Row],[Data da Ocorrência]]="","",TEXT(FOcorrencias[[#This Row],[Data da Ocorrência]],"mm/aaaa"))</f>
        <v>01/2025</v>
      </c>
    </row>
    <row r="225" spans="2:22" ht="14.4" x14ac:dyDescent="0.25">
      <c r="B225" s="61">
        <v>222</v>
      </c>
      <c r="C225" s="51" t="s">
        <v>309</v>
      </c>
      <c r="D225" s="63" t="str">
        <f>IF(FOcorrencias[[#This Row],[Data da Ocorrência]]="","",TEXT(FOcorrencias[[#This Row],[Data da Ocorrência]],"dddd"))</f>
        <v>segunda-feira</v>
      </c>
      <c r="E225" s="79">
        <v>28</v>
      </c>
      <c r="F225" s="80" t="str">
        <f>IF(FOcorrencias[[#This Row],[Matricula]]="","",VLOOKUP(FOcorrencias[[#This Row],[Matricula]],Cadastros!$P:$Q,2,0))</f>
        <v>Funcionario 28</v>
      </c>
      <c r="G225" s="49" t="s">
        <v>87</v>
      </c>
      <c r="H225" s="79" t="s">
        <v>391</v>
      </c>
      <c r="I225" s="81" t="s">
        <v>389</v>
      </c>
      <c r="J225" s="82" t="s">
        <v>371</v>
      </c>
      <c r="K225" s="85" t="s">
        <v>375</v>
      </c>
      <c r="L225" s="89"/>
      <c r="M225" s="101" t="str" cm="1">
        <f t="array" ref="M225">INDEX('Jornada Prevista'!$H:$H,MATCH(1,('Jornada Prevista'!$B:$B=FOcorrencias[[#This Row],[Matricula]])*('Jornada Prevista'!$P:$P=FOcorrencias[[#This Row],[Mês/Ano]]),0))</f>
        <v>Empresa Y</v>
      </c>
      <c r="N225" s="101" t="str" cm="1">
        <f t="array" ref="N225">INDEX('Jornada Prevista'!$I:$I,MATCH(1,('Jornada Prevista'!$B:$B=FOcorrencias[[#This Row],[Matricula]])*('Jornada Prevista'!$P:$P=FOcorrencias[[#This Row],[Mês/Ano]]),0))</f>
        <v>Jurídico</v>
      </c>
      <c r="O225" s="97" t="str" cm="1">
        <f t="array" ref="O225">INDEX('Jornada Prevista'!$J:$J,MATCH(1,('Jornada Prevista'!$B:$B=FOcorrencias[[#This Row],[Matricula]])*('Jornada Prevista'!$P:$P=FOcorrencias[[#This Row],[Mês/Ano]]),0))</f>
        <v>Estagiário</v>
      </c>
      <c r="P225" s="97" t="str" cm="1">
        <f t="array" ref="P225">INDEX('Jornada Prevista'!$K:$K,MATCH(1,('Jornada Prevista'!$B:$B=FOcorrencias[[#This Row],[Matricula]])*('Jornada Prevista'!$P:$P=FOcorrencias[[#This Row],[Mês/Ano]]),0))</f>
        <v>Turno Folguista</v>
      </c>
      <c r="Q225" s="97" t="str" cm="1">
        <f t="array" ref="Q225">INDEX('Jornada Prevista'!$L:$L,MATCH(1,('Jornada Prevista'!$B:$B=FOcorrencias[[#This Row],[Matricula]])*('Jornada Prevista'!$P:$P=FOcorrencias[[#This Row],[Mês/Ano]]),0))</f>
        <v>6x1</v>
      </c>
      <c r="R225" s="97" t="str" cm="1">
        <f t="array" ref="R225">INDEX('Jornada Prevista'!$M:$M,MATCH(1,('Jornada Prevista'!$B:$B=FOcorrencias[[#This Row],[Matricula]])*('Jornada Prevista'!$P:$P=FOcorrencias[[#This Row],[Mês/Ano]]),0))</f>
        <v>Estágio</v>
      </c>
      <c r="S225" s="97">
        <f>SUMIFS('Jornada Prevista'!$G:$G,'Jornada Prevista'!$B:$B,FOcorrencias[[#This Row],[Matricula]],'Jornada Prevista'!$P:$P,FOcorrencias[[#This Row],[Mês/Ano]])</f>
        <v>184.80000000000015</v>
      </c>
      <c r="T225" s="105">
        <f>SUMIFS('Jornada Prevista'!$N:$N,'Jornada Prevista'!$B:$B,FOcorrencias[[#This Row],[Matricula]],'Jornada Prevista'!$P:$P,FOcorrencias[[#This Row],[Mês/Ano]])</f>
        <v>6366.54</v>
      </c>
      <c r="U225" s="101">
        <f>SUMIFS('Jornada Prevista'!$O:$O,'Jornada Prevista'!$B:$B,FOcorrencias[[#This Row],[Matricula]],'Jornada Prevista'!$P:$P,FOcorrencias[[#This Row],[Mês/Ano]])</f>
        <v>34.450974025973998</v>
      </c>
      <c r="V225" s="94" t="str">
        <f>IF(FOcorrencias[[#This Row],[Data da Ocorrência]]="","",TEXT(FOcorrencias[[#This Row],[Data da Ocorrência]],"mm/aaaa"))</f>
        <v>08/2025</v>
      </c>
    </row>
    <row r="226" spans="2:22" ht="14.4" x14ac:dyDescent="0.25">
      <c r="B226" s="61">
        <v>223</v>
      </c>
      <c r="C226" s="51" t="s">
        <v>310</v>
      </c>
      <c r="D226" s="63" t="str">
        <f>IF(FOcorrencias[[#This Row],[Data da Ocorrência]]="","",TEXT(FOcorrencias[[#This Row],[Data da Ocorrência]],"dddd"))</f>
        <v>terça-feira</v>
      </c>
      <c r="E226" s="79">
        <v>28</v>
      </c>
      <c r="F226" s="80" t="str">
        <f>IF(FOcorrencias[[#This Row],[Matricula]]="","",VLOOKUP(FOcorrencias[[#This Row],[Matricula]],Cadastros!$P:$Q,2,0))</f>
        <v>Funcionario 28</v>
      </c>
      <c r="G226" s="49" t="s">
        <v>89</v>
      </c>
      <c r="H226" s="79" t="s">
        <v>386</v>
      </c>
      <c r="I226" s="81"/>
      <c r="J226" s="82" t="s">
        <v>371</v>
      </c>
      <c r="K226" s="85" t="s">
        <v>372</v>
      </c>
      <c r="L226" s="89"/>
      <c r="M226" s="101" t="str" cm="1">
        <f t="array" ref="M226">INDEX('Jornada Prevista'!$H:$H,MATCH(1,('Jornada Prevista'!$B:$B=FOcorrencias[[#This Row],[Matricula]])*('Jornada Prevista'!$P:$P=FOcorrencias[[#This Row],[Mês/Ano]]),0))</f>
        <v>Empresa Z</v>
      </c>
      <c r="N226" s="101" t="str" cm="1">
        <f t="array" ref="N226">INDEX('Jornada Prevista'!$I:$I,MATCH(1,('Jornada Prevista'!$B:$B=FOcorrencias[[#This Row],[Matricula]])*('Jornada Prevista'!$P:$P=FOcorrencias[[#This Row],[Mês/Ano]]),0))</f>
        <v>Produção</v>
      </c>
      <c r="O226" s="97" t="str" cm="1">
        <f t="array" ref="O226">INDEX('Jornada Prevista'!$J:$J,MATCH(1,('Jornada Prevista'!$B:$B=FOcorrencias[[#This Row],[Matricula]])*('Jornada Prevista'!$P:$P=FOcorrencias[[#This Row],[Mês/Ano]]),0))</f>
        <v>Analista de Projetos</v>
      </c>
      <c r="P226" s="97" t="str" cm="1">
        <f t="array" ref="P226">INDEX('Jornada Prevista'!$K:$K,MATCH(1,('Jornada Prevista'!$B:$B=FOcorrencias[[#This Row],[Matricula]])*('Jornada Prevista'!$P:$P=FOcorrencias[[#This Row],[Mês/Ano]]),0))</f>
        <v>Turno B</v>
      </c>
      <c r="Q226" s="97" t="str" cm="1">
        <f t="array" ref="Q226">INDEX('Jornada Prevista'!$L:$L,MATCH(1,('Jornada Prevista'!$B:$B=FOcorrencias[[#This Row],[Matricula]])*('Jornada Prevista'!$P:$P=FOcorrencias[[#This Row],[Mês/Ano]]),0))</f>
        <v>6x1</v>
      </c>
      <c r="R226" s="97" t="str" cm="1">
        <f t="array" ref="R226">INDEX('Jornada Prevista'!$M:$M,MATCH(1,('Jornada Prevista'!$B:$B=FOcorrencias[[#This Row],[Matricula]])*('Jornada Prevista'!$P:$P=FOcorrencias[[#This Row],[Mês/Ano]]),0))</f>
        <v>Estágio</v>
      </c>
      <c r="S226" s="97">
        <f>SUMIFS('Jornada Prevista'!$G:$G,'Jornada Prevista'!$B:$B,FOcorrencias[[#This Row],[Matricula]],'Jornada Prevista'!$P:$P,FOcorrencias[[#This Row],[Mês/Ano]])</f>
        <v>184.80000000000015</v>
      </c>
      <c r="T226" s="105">
        <f>SUMIFS('Jornada Prevista'!$N:$N,'Jornada Prevista'!$B:$B,FOcorrencias[[#This Row],[Matricula]],'Jornada Prevista'!$P:$P,FOcorrencias[[#This Row],[Mês/Ano]])</f>
        <v>10334.01</v>
      </c>
      <c r="U226" s="101">
        <f>SUMIFS('Jornada Prevista'!$O:$O,'Jornada Prevista'!$B:$B,FOcorrencias[[#This Row],[Matricula]],'Jornada Prevista'!$P:$P,FOcorrencias[[#This Row],[Mês/Ano]])</f>
        <v>55.919967532467489</v>
      </c>
      <c r="V226" s="94" t="str">
        <f>IF(FOcorrencias[[#This Row],[Data da Ocorrência]]="","",TEXT(FOcorrencias[[#This Row],[Data da Ocorrência]],"mm/aaaa"))</f>
        <v>01/2025</v>
      </c>
    </row>
    <row r="227" spans="2:22" ht="14.4" x14ac:dyDescent="0.25">
      <c r="B227" s="61">
        <v>224</v>
      </c>
      <c r="C227" s="51" t="s">
        <v>311</v>
      </c>
      <c r="D227" s="63" t="str">
        <f>IF(FOcorrencias[[#This Row],[Data da Ocorrência]]="","",TEXT(FOcorrencias[[#This Row],[Data da Ocorrência]],"dddd"))</f>
        <v>segunda-feira</v>
      </c>
      <c r="E227" s="79">
        <v>28</v>
      </c>
      <c r="F227" s="80" t="str">
        <f>IF(FOcorrencias[[#This Row],[Matricula]]="","",VLOOKUP(FOcorrencias[[#This Row],[Matricula]],Cadastros!$P:$Q,2,0))</f>
        <v>Funcionario 28</v>
      </c>
      <c r="G227" s="49" t="s">
        <v>87</v>
      </c>
      <c r="H227" s="79" t="s">
        <v>376</v>
      </c>
      <c r="I227" s="81" t="s">
        <v>393</v>
      </c>
      <c r="J227" s="82" t="s">
        <v>371</v>
      </c>
      <c r="K227" s="85" t="s">
        <v>380</v>
      </c>
      <c r="L227" s="89"/>
      <c r="M227" s="101" t="str" cm="1">
        <f t="array" ref="M227">INDEX('Jornada Prevista'!$H:$H,MATCH(1,('Jornada Prevista'!$B:$B=FOcorrencias[[#This Row],[Matricula]])*('Jornada Prevista'!$P:$P=FOcorrencias[[#This Row],[Mês/Ano]]),0))</f>
        <v>Empresa Z</v>
      </c>
      <c r="N227" s="101" t="str" cm="1">
        <f t="array" ref="N227">INDEX('Jornada Prevista'!$I:$I,MATCH(1,('Jornada Prevista'!$B:$B=FOcorrencias[[#This Row],[Matricula]])*('Jornada Prevista'!$P:$P=FOcorrencias[[#This Row],[Mês/Ano]]),0))</f>
        <v>Marketing</v>
      </c>
      <c r="O227" s="97" t="str" cm="1">
        <f t="array" ref="O227">INDEX('Jornada Prevista'!$J:$J,MATCH(1,('Jornada Prevista'!$B:$B=FOcorrencias[[#This Row],[Matricula]])*('Jornada Prevista'!$P:$P=FOcorrencias[[#This Row],[Mês/Ano]]),0))</f>
        <v>Diretor</v>
      </c>
      <c r="P227" s="97" t="str" cm="1">
        <f t="array" ref="P227">INDEX('Jornada Prevista'!$K:$K,MATCH(1,('Jornada Prevista'!$B:$B=FOcorrencias[[#This Row],[Matricula]])*('Jornada Prevista'!$P:$P=FOcorrencias[[#This Row],[Mês/Ano]]),0))</f>
        <v>Turno A</v>
      </c>
      <c r="Q227" s="97" t="str" cm="1">
        <f t="array" ref="Q227">INDEX('Jornada Prevista'!$L:$L,MATCH(1,('Jornada Prevista'!$B:$B=FOcorrencias[[#This Row],[Matricula]])*('Jornada Prevista'!$P:$P=FOcorrencias[[#This Row],[Mês/Ano]]),0))</f>
        <v>12x36</v>
      </c>
      <c r="R227" s="97" t="str" cm="1">
        <f t="array" ref="R227">INDEX('Jornada Prevista'!$M:$M,MATCH(1,('Jornada Prevista'!$B:$B=FOcorrencias[[#This Row],[Matricula]])*('Jornada Prevista'!$P:$P=FOcorrencias[[#This Row],[Mês/Ano]]),0))</f>
        <v>CLT</v>
      </c>
      <c r="S227" s="97">
        <f>SUMIFS('Jornada Prevista'!$G:$G,'Jornada Prevista'!$B:$B,FOcorrencias[[#This Row],[Matricula]],'Jornada Prevista'!$P:$P,FOcorrencias[[#This Row],[Mês/Ano]])</f>
        <v>184.80000000000015</v>
      </c>
      <c r="T227" s="105">
        <f>SUMIFS('Jornada Prevista'!$N:$N,'Jornada Prevista'!$B:$B,FOcorrencias[[#This Row],[Matricula]],'Jornada Prevista'!$P:$P,FOcorrencias[[#This Row],[Mês/Ano]])</f>
        <v>2062.6799999999998</v>
      </c>
      <c r="U227" s="101">
        <f>SUMIFS('Jornada Prevista'!$O:$O,'Jornada Prevista'!$B:$B,FOcorrencias[[#This Row],[Matricula]],'Jornada Prevista'!$P:$P,FOcorrencias[[#This Row],[Mês/Ano]])</f>
        <v>11.161688311688302</v>
      </c>
      <c r="V227" s="94" t="str">
        <f>IF(FOcorrencias[[#This Row],[Data da Ocorrência]]="","",TEXT(FOcorrencias[[#This Row],[Data da Ocorrência]],"mm/aaaa"))</f>
        <v>06/2025</v>
      </c>
    </row>
    <row r="228" spans="2:22" ht="14.4" x14ac:dyDescent="0.25">
      <c r="B228" s="61">
        <v>225</v>
      </c>
      <c r="C228" s="51" t="s">
        <v>312</v>
      </c>
      <c r="D228" s="63" t="str">
        <f>IF(FOcorrencias[[#This Row],[Data da Ocorrência]]="","",TEXT(FOcorrencias[[#This Row],[Data da Ocorrência]],"dddd"))</f>
        <v>quarta-feira</v>
      </c>
      <c r="E228" s="79">
        <v>28</v>
      </c>
      <c r="F228" s="80" t="str">
        <f>IF(FOcorrencias[[#This Row],[Matricula]]="","",VLOOKUP(FOcorrencias[[#This Row],[Matricula]],Cadastros!$P:$Q,2,0))</f>
        <v>Funcionario 28</v>
      </c>
      <c r="G228" s="49" t="s">
        <v>88</v>
      </c>
      <c r="H228" s="79" t="s">
        <v>378</v>
      </c>
      <c r="I228" s="81"/>
      <c r="J228" s="82" t="s">
        <v>95</v>
      </c>
      <c r="K228" s="85" t="s">
        <v>372</v>
      </c>
      <c r="L228" s="89"/>
      <c r="M228" s="101" t="str" cm="1">
        <f t="array" ref="M228">INDEX('Jornada Prevista'!$H:$H,MATCH(1,('Jornada Prevista'!$B:$B=FOcorrencias[[#This Row],[Matricula]])*('Jornada Prevista'!$P:$P=FOcorrencias[[#This Row],[Mês/Ano]]),0))</f>
        <v>Empresa Z</v>
      </c>
      <c r="N228" s="101" t="str" cm="1">
        <f t="array" ref="N228">INDEX('Jornada Prevista'!$I:$I,MATCH(1,('Jornada Prevista'!$B:$B=FOcorrencias[[#This Row],[Matricula]])*('Jornada Prevista'!$P:$P=FOcorrencias[[#This Row],[Mês/Ano]]),0))</f>
        <v>Produção</v>
      </c>
      <c r="O228" s="97" t="str" cm="1">
        <f t="array" ref="O228">INDEX('Jornada Prevista'!$J:$J,MATCH(1,('Jornada Prevista'!$B:$B=FOcorrencias[[#This Row],[Matricula]])*('Jornada Prevista'!$P:$P=FOcorrencias[[#This Row],[Mês/Ano]]),0))</f>
        <v>Analista de Projetos</v>
      </c>
      <c r="P228" s="97" t="str" cm="1">
        <f t="array" ref="P228">INDEX('Jornada Prevista'!$K:$K,MATCH(1,('Jornada Prevista'!$B:$B=FOcorrencias[[#This Row],[Matricula]])*('Jornada Prevista'!$P:$P=FOcorrencias[[#This Row],[Mês/Ano]]),0))</f>
        <v>Turno B</v>
      </c>
      <c r="Q228" s="97" t="str" cm="1">
        <f t="array" ref="Q228">INDEX('Jornada Prevista'!$L:$L,MATCH(1,('Jornada Prevista'!$B:$B=FOcorrencias[[#This Row],[Matricula]])*('Jornada Prevista'!$P:$P=FOcorrencias[[#This Row],[Mês/Ano]]),0))</f>
        <v>6x1</v>
      </c>
      <c r="R228" s="97" t="str" cm="1">
        <f t="array" ref="R228">INDEX('Jornada Prevista'!$M:$M,MATCH(1,('Jornada Prevista'!$B:$B=FOcorrencias[[#This Row],[Matricula]])*('Jornada Prevista'!$P:$P=FOcorrencias[[#This Row],[Mês/Ano]]),0))</f>
        <v>Estágio</v>
      </c>
      <c r="S228" s="97">
        <f>SUMIFS('Jornada Prevista'!$G:$G,'Jornada Prevista'!$B:$B,FOcorrencias[[#This Row],[Matricula]],'Jornada Prevista'!$P:$P,FOcorrencias[[#This Row],[Mês/Ano]])</f>
        <v>184.80000000000015</v>
      </c>
      <c r="T228" s="105">
        <f>SUMIFS('Jornada Prevista'!$N:$N,'Jornada Prevista'!$B:$B,FOcorrencias[[#This Row],[Matricula]],'Jornada Prevista'!$P:$P,FOcorrencias[[#This Row],[Mês/Ano]])</f>
        <v>10334.01</v>
      </c>
      <c r="U228" s="101">
        <f>SUMIFS('Jornada Prevista'!$O:$O,'Jornada Prevista'!$B:$B,FOcorrencias[[#This Row],[Matricula]],'Jornada Prevista'!$P:$P,FOcorrencias[[#This Row],[Mês/Ano]])</f>
        <v>55.919967532467489</v>
      </c>
      <c r="V228" s="94" t="str">
        <f>IF(FOcorrencias[[#This Row],[Data da Ocorrência]]="","",TEXT(FOcorrencias[[#This Row],[Data da Ocorrência]],"mm/aaaa"))</f>
        <v>01/2025</v>
      </c>
    </row>
    <row r="229" spans="2:22" ht="14.4" x14ac:dyDescent="0.25">
      <c r="B229" s="61">
        <v>226</v>
      </c>
      <c r="C229" s="51" t="s">
        <v>313</v>
      </c>
      <c r="D229" s="63" t="str">
        <f>IF(FOcorrencias[[#This Row],[Data da Ocorrência]]="","",TEXT(FOcorrencias[[#This Row],[Data da Ocorrência]],"dddd"))</f>
        <v>domingo</v>
      </c>
      <c r="E229" s="79">
        <v>28</v>
      </c>
      <c r="F229" s="80" t="str">
        <f>IF(FOcorrencias[[#This Row],[Matricula]]="","",VLOOKUP(FOcorrencias[[#This Row],[Matricula]],Cadastros!$P:$Q,2,0))</f>
        <v>Funcionario 28</v>
      </c>
      <c r="G229" s="49" t="s">
        <v>89</v>
      </c>
      <c r="H229" s="79" t="s">
        <v>381</v>
      </c>
      <c r="I229" s="81" t="s">
        <v>367</v>
      </c>
      <c r="J229" s="82" t="s">
        <v>95</v>
      </c>
      <c r="K229" s="85" t="s">
        <v>394</v>
      </c>
      <c r="L229" s="89"/>
      <c r="M229" s="101" t="str" cm="1">
        <f t="array" ref="M229">INDEX('Jornada Prevista'!$H:$H,MATCH(1,('Jornada Prevista'!$B:$B=FOcorrencias[[#This Row],[Matricula]])*('Jornada Prevista'!$P:$P=FOcorrencias[[#This Row],[Mês/Ano]]),0))</f>
        <v>Empresa Z</v>
      </c>
      <c r="N229" s="101" t="str" cm="1">
        <f t="array" ref="N229">INDEX('Jornada Prevista'!$I:$I,MATCH(1,('Jornada Prevista'!$B:$B=FOcorrencias[[#This Row],[Matricula]])*('Jornada Prevista'!$P:$P=FOcorrencias[[#This Row],[Mês/Ano]]),0))</f>
        <v>Operações</v>
      </c>
      <c r="O229" s="97" t="str" cm="1">
        <f t="array" ref="O229">INDEX('Jornada Prevista'!$J:$J,MATCH(1,('Jornada Prevista'!$B:$B=FOcorrencias[[#This Row],[Matricula]])*('Jornada Prevista'!$P:$P=FOcorrencias[[#This Row],[Mês/Ano]]),0))</f>
        <v>Estagiário</v>
      </c>
      <c r="P229" s="97" t="str" cm="1">
        <f t="array" ref="P229">INDEX('Jornada Prevista'!$K:$K,MATCH(1,('Jornada Prevista'!$B:$B=FOcorrencias[[#This Row],[Matricula]])*('Jornada Prevista'!$P:$P=FOcorrencias[[#This Row],[Mês/Ano]]),0))</f>
        <v>Turno D</v>
      </c>
      <c r="Q229" s="97" t="str" cm="1">
        <f t="array" ref="Q229">INDEX('Jornada Prevista'!$L:$L,MATCH(1,('Jornada Prevista'!$B:$B=FOcorrencias[[#This Row],[Matricula]])*('Jornada Prevista'!$P:$P=FOcorrencias[[#This Row],[Mês/Ano]]),0))</f>
        <v>5x1</v>
      </c>
      <c r="R229" s="97" t="str" cm="1">
        <f t="array" ref="R229">INDEX('Jornada Prevista'!$M:$M,MATCH(1,('Jornada Prevista'!$B:$B=FOcorrencias[[#This Row],[Matricula]])*('Jornada Prevista'!$P:$P=FOcorrencias[[#This Row],[Mês/Ano]]),0))</f>
        <v>PJ</v>
      </c>
      <c r="S229" s="97">
        <f>SUMIFS('Jornada Prevista'!$G:$G,'Jornada Prevista'!$B:$B,FOcorrencias[[#This Row],[Matricula]],'Jornada Prevista'!$P:$P,FOcorrencias[[#This Row],[Mês/Ano]])</f>
        <v>184.80000000000015</v>
      </c>
      <c r="T229" s="105">
        <f>SUMIFS('Jornada Prevista'!$N:$N,'Jornada Prevista'!$B:$B,FOcorrencias[[#This Row],[Matricula]],'Jornada Prevista'!$P:$P,FOcorrencias[[#This Row],[Mês/Ano]])</f>
        <v>4046.29</v>
      </c>
      <c r="U229" s="101">
        <f>SUMIFS('Jornada Prevista'!$O:$O,'Jornada Prevista'!$B:$B,FOcorrencias[[#This Row],[Matricula]],'Jornada Prevista'!$P:$P,FOcorrencias[[#This Row],[Mês/Ano]])</f>
        <v>21.895508658008641</v>
      </c>
      <c r="V229" s="94" t="str">
        <f>IF(FOcorrencias[[#This Row],[Data da Ocorrência]]="","",TEXT(FOcorrencias[[#This Row],[Data da Ocorrência]],"mm/aaaa"))</f>
        <v>07/2025</v>
      </c>
    </row>
    <row r="230" spans="2:22" ht="14.4" x14ac:dyDescent="0.25">
      <c r="B230" s="61">
        <v>227</v>
      </c>
      <c r="C230" s="51" t="s">
        <v>314</v>
      </c>
      <c r="D230" s="63" t="str">
        <f>IF(FOcorrencias[[#This Row],[Data da Ocorrência]]="","",TEXT(FOcorrencias[[#This Row],[Data da Ocorrência]],"dddd"))</f>
        <v>quarta-feira</v>
      </c>
      <c r="E230" s="79">
        <v>28</v>
      </c>
      <c r="F230" s="80" t="str">
        <f>IF(FOcorrencias[[#This Row],[Matricula]]="","",VLOOKUP(FOcorrencias[[#This Row],[Matricula]],Cadastros!$P:$Q,2,0))</f>
        <v>Funcionario 28</v>
      </c>
      <c r="G230" s="49" t="s">
        <v>88</v>
      </c>
      <c r="H230" s="79" t="s">
        <v>366</v>
      </c>
      <c r="I230" s="81" t="s">
        <v>374</v>
      </c>
      <c r="J230" s="82" t="s">
        <v>95</v>
      </c>
      <c r="K230" s="85" t="s">
        <v>385</v>
      </c>
      <c r="L230" s="89"/>
      <c r="M230" s="101" t="str" cm="1">
        <f t="array" ref="M230">INDEX('Jornada Prevista'!$H:$H,MATCH(1,('Jornada Prevista'!$B:$B=FOcorrencias[[#This Row],[Matricula]])*('Jornada Prevista'!$P:$P=FOcorrencias[[#This Row],[Mês/Ano]]),0))</f>
        <v>Empresa Z</v>
      </c>
      <c r="N230" s="101" t="str" cm="1">
        <f t="array" ref="N230">INDEX('Jornada Prevista'!$I:$I,MATCH(1,('Jornada Prevista'!$B:$B=FOcorrencias[[#This Row],[Matricula]])*('Jornada Prevista'!$P:$P=FOcorrencias[[#This Row],[Mês/Ano]]),0))</f>
        <v>Logística</v>
      </c>
      <c r="O230" s="97" t="str" cm="1">
        <f t="array" ref="O230">INDEX('Jornada Prevista'!$J:$J,MATCH(1,('Jornada Prevista'!$B:$B=FOcorrencias[[#This Row],[Matricula]])*('Jornada Prevista'!$P:$P=FOcorrencias[[#This Row],[Mês/Ano]]),0))</f>
        <v>Técnico</v>
      </c>
      <c r="P230" s="97" t="str" cm="1">
        <f t="array" ref="P230">INDEX('Jornada Prevista'!$K:$K,MATCH(1,('Jornada Prevista'!$B:$B=FOcorrencias[[#This Row],[Matricula]])*('Jornada Prevista'!$P:$P=FOcorrencias[[#This Row],[Mês/Ano]]),0))</f>
        <v>Turno C</v>
      </c>
      <c r="Q230" s="97" t="str" cm="1">
        <f t="array" ref="Q230">INDEX('Jornada Prevista'!$L:$L,MATCH(1,('Jornada Prevista'!$B:$B=FOcorrencias[[#This Row],[Matricula]])*('Jornada Prevista'!$P:$P=FOcorrencias[[#This Row],[Mês/Ano]]),0))</f>
        <v>5x1</v>
      </c>
      <c r="R230" s="97" t="str" cm="1">
        <f t="array" ref="R230">INDEX('Jornada Prevista'!$M:$M,MATCH(1,('Jornada Prevista'!$B:$B=FOcorrencias[[#This Row],[Matricula]])*('Jornada Prevista'!$P:$P=FOcorrencias[[#This Row],[Mês/Ano]]),0))</f>
        <v>CLT</v>
      </c>
      <c r="S230" s="97">
        <f>SUMIFS('Jornada Prevista'!$G:$G,'Jornada Prevista'!$B:$B,FOcorrencias[[#This Row],[Matricula]],'Jornada Prevista'!$P:$P,FOcorrencias[[#This Row],[Mês/Ano]])</f>
        <v>184.80000000000015</v>
      </c>
      <c r="T230" s="105">
        <f>SUMIFS('Jornada Prevista'!$N:$N,'Jornada Prevista'!$B:$B,FOcorrencias[[#This Row],[Matricula]],'Jornada Prevista'!$P:$P,FOcorrencias[[#This Row],[Mês/Ano]])</f>
        <v>2280.41</v>
      </c>
      <c r="U230" s="101">
        <f>SUMIFS('Jornada Prevista'!$O:$O,'Jornada Prevista'!$B:$B,FOcorrencias[[#This Row],[Matricula]],'Jornada Prevista'!$P:$P,FOcorrencias[[#This Row],[Mês/Ano]])</f>
        <v>12.339880952380941</v>
      </c>
      <c r="V230" s="94" t="str">
        <f>IF(FOcorrencias[[#This Row],[Data da Ocorrência]]="","",TEXT(FOcorrencias[[#This Row],[Data da Ocorrência]],"mm/aaaa"))</f>
        <v>09/2025</v>
      </c>
    </row>
    <row r="231" spans="2:22" ht="14.4" x14ac:dyDescent="0.25">
      <c r="B231" s="61">
        <v>228</v>
      </c>
      <c r="C231" s="51" t="s">
        <v>226</v>
      </c>
      <c r="D231" s="63" t="str">
        <f>IF(FOcorrencias[[#This Row],[Data da Ocorrência]]="","",TEXT(FOcorrencias[[#This Row],[Data da Ocorrência]],"dddd"))</f>
        <v>sexta-feira</v>
      </c>
      <c r="E231" s="79">
        <v>29</v>
      </c>
      <c r="F231" s="80" t="str">
        <f>IF(FOcorrencias[[#This Row],[Matricula]]="","",VLOOKUP(FOcorrencias[[#This Row],[Matricula]],Cadastros!$P:$Q,2,0))</f>
        <v>Funcionario 29</v>
      </c>
      <c r="G231" s="49" t="s">
        <v>89</v>
      </c>
      <c r="H231" s="79" t="s">
        <v>378</v>
      </c>
      <c r="I231" s="81" t="s">
        <v>404</v>
      </c>
      <c r="J231" s="82" t="s">
        <v>95</v>
      </c>
      <c r="K231" s="85" t="s">
        <v>370</v>
      </c>
      <c r="L231" s="89" t="s">
        <v>383</v>
      </c>
      <c r="M231" s="101" t="str" cm="1">
        <f t="array" ref="M231">INDEX('Jornada Prevista'!$H:$H,MATCH(1,('Jornada Prevista'!$B:$B=FOcorrencias[[#This Row],[Matricula]])*('Jornada Prevista'!$P:$P=FOcorrencias[[#This Row],[Mês/Ano]]),0))</f>
        <v>Empresa X</v>
      </c>
      <c r="N231" s="101" t="str" cm="1">
        <f t="array" ref="N231">INDEX('Jornada Prevista'!$I:$I,MATCH(1,('Jornada Prevista'!$B:$B=FOcorrencias[[#This Row],[Matricula]])*('Jornada Prevista'!$P:$P=FOcorrencias[[#This Row],[Mês/Ano]]),0))</f>
        <v>Vendas</v>
      </c>
      <c r="O231" s="97" t="str" cm="1">
        <f t="array" ref="O231">INDEX('Jornada Prevista'!$J:$J,MATCH(1,('Jornada Prevista'!$B:$B=FOcorrencias[[#This Row],[Matricula]])*('Jornada Prevista'!$P:$P=FOcorrencias[[#This Row],[Mês/Ano]]),0))</f>
        <v>Auxiliar</v>
      </c>
      <c r="P231" s="97" t="str" cm="1">
        <f t="array" ref="P231">INDEX('Jornada Prevista'!$K:$K,MATCH(1,('Jornada Prevista'!$B:$B=FOcorrencias[[#This Row],[Matricula]])*('Jornada Prevista'!$P:$P=FOcorrencias[[#This Row],[Mês/Ano]]),0))</f>
        <v>Turno D</v>
      </c>
      <c r="Q231" s="97" t="str" cm="1">
        <f t="array" ref="Q231">INDEX('Jornada Prevista'!$L:$L,MATCH(1,('Jornada Prevista'!$B:$B=FOcorrencias[[#This Row],[Matricula]])*('Jornada Prevista'!$P:$P=FOcorrencias[[#This Row],[Mês/Ano]]),0))</f>
        <v>5x1</v>
      </c>
      <c r="R231" s="97" t="str" cm="1">
        <f t="array" ref="R231">INDEX('Jornada Prevista'!$M:$M,MATCH(1,('Jornada Prevista'!$B:$B=FOcorrencias[[#This Row],[Matricula]])*('Jornada Prevista'!$P:$P=FOcorrencias[[#This Row],[Mês/Ano]]),0))</f>
        <v>PJ</v>
      </c>
      <c r="S231" s="97">
        <f>SUMIFS('Jornada Prevista'!$G:$G,'Jornada Prevista'!$B:$B,FOcorrencias[[#This Row],[Matricula]],'Jornada Prevista'!$P:$P,FOcorrencias[[#This Row],[Mês/Ano]])</f>
        <v>184.80000000000015</v>
      </c>
      <c r="T231" s="105">
        <f>SUMIFS('Jornada Prevista'!$N:$N,'Jornada Prevista'!$B:$B,FOcorrencias[[#This Row],[Matricula]],'Jornada Prevista'!$P:$P,FOcorrencias[[#This Row],[Mês/Ano]])</f>
        <v>4980.54</v>
      </c>
      <c r="U231" s="101">
        <f>SUMIFS('Jornada Prevista'!$O:$O,'Jornada Prevista'!$B:$B,FOcorrencias[[#This Row],[Matricula]],'Jornada Prevista'!$P:$P,FOcorrencias[[#This Row],[Mês/Ano]])</f>
        <v>26.950974025974002</v>
      </c>
      <c r="V231" s="94" t="str">
        <f>IF(FOcorrencias[[#This Row],[Data da Ocorrência]]="","",TEXT(FOcorrencias[[#This Row],[Data da Ocorrência]],"mm/aaaa"))</f>
        <v>06/2025</v>
      </c>
    </row>
    <row r="232" spans="2:22" ht="14.4" x14ac:dyDescent="0.25">
      <c r="B232" s="61">
        <v>229</v>
      </c>
      <c r="C232" s="51" t="s">
        <v>315</v>
      </c>
      <c r="D232" s="63" t="str">
        <f>IF(FOcorrencias[[#This Row],[Data da Ocorrência]]="","",TEXT(FOcorrencias[[#This Row],[Data da Ocorrência]],"dddd"))</f>
        <v>domingo</v>
      </c>
      <c r="E232" s="79">
        <v>29</v>
      </c>
      <c r="F232" s="80" t="str">
        <f>IF(FOcorrencias[[#This Row],[Matricula]]="","",VLOOKUP(FOcorrencias[[#This Row],[Matricula]],Cadastros!$P:$Q,2,0))</f>
        <v>Funcionario 29</v>
      </c>
      <c r="G232" s="49" t="s">
        <v>89</v>
      </c>
      <c r="H232" s="79" t="s">
        <v>391</v>
      </c>
      <c r="I232" s="81"/>
      <c r="J232" s="82" t="s">
        <v>95</v>
      </c>
      <c r="K232" s="85" t="s">
        <v>394</v>
      </c>
      <c r="L232" s="89"/>
      <c r="M232" s="101" t="str" cm="1">
        <f t="array" ref="M232">INDEX('Jornada Prevista'!$H:$H,MATCH(1,('Jornada Prevista'!$B:$B=FOcorrencias[[#This Row],[Matricula]])*('Jornada Prevista'!$P:$P=FOcorrencias[[#This Row],[Mês/Ano]]),0))</f>
        <v>Empresa X</v>
      </c>
      <c r="N232" s="101" t="str" cm="1">
        <f t="array" ref="N232">INDEX('Jornada Prevista'!$I:$I,MATCH(1,('Jornada Prevista'!$B:$B=FOcorrencias[[#This Row],[Matricula]])*('Jornada Prevista'!$P:$P=FOcorrencias[[#This Row],[Mês/Ano]]),0))</f>
        <v>Logística</v>
      </c>
      <c r="O232" s="97" t="str" cm="1">
        <f t="array" ref="O232">INDEX('Jornada Prevista'!$J:$J,MATCH(1,('Jornada Prevista'!$B:$B=FOcorrencias[[#This Row],[Matricula]])*('Jornada Prevista'!$P:$P=FOcorrencias[[#This Row],[Mês/Ano]]),0))</f>
        <v>Analista</v>
      </c>
      <c r="P232" s="97" t="str" cm="1">
        <f t="array" ref="P232">INDEX('Jornada Prevista'!$K:$K,MATCH(1,('Jornada Prevista'!$B:$B=FOcorrencias[[#This Row],[Matricula]])*('Jornada Prevista'!$P:$P=FOcorrencias[[#This Row],[Mês/Ano]]),0))</f>
        <v>Turno C</v>
      </c>
      <c r="Q232" s="97" t="str" cm="1">
        <f t="array" ref="Q232">INDEX('Jornada Prevista'!$L:$L,MATCH(1,('Jornada Prevista'!$B:$B=FOcorrencias[[#This Row],[Matricula]])*('Jornada Prevista'!$P:$P=FOcorrencias[[#This Row],[Mês/Ano]]),0))</f>
        <v>6x1</v>
      </c>
      <c r="R232" s="97" t="str" cm="1">
        <f t="array" ref="R232">INDEX('Jornada Prevista'!$M:$M,MATCH(1,('Jornada Prevista'!$B:$B=FOcorrencias[[#This Row],[Matricula]])*('Jornada Prevista'!$P:$P=FOcorrencias[[#This Row],[Mês/Ano]]),0))</f>
        <v>Estágio</v>
      </c>
      <c r="S232" s="97">
        <f>SUMIFS('Jornada Prevista'!$G:$G,'Jornada Prevista'!$B:$B,FOcorrencias[[#This Row],[Matricula]],'Jornada Prevista'!$P:$P,FOcorrencias[[#This Row],[Mês/Ano]])</f>
        <v>184.80000000000015</v>
      </c>
      <c r="T232" s="105">
        <f>SUMIFS('Jornada Prevista'!$N:$N,'Jornada Prevista'!$B:$B,FOcorrencias[[#This Row],[Matricula]],'Jornada Prevista'!$P:$P,FOcorrencias[[#This Row],[Mês/Ano]])</f>
        <v>9184.59</v>
      </c>
      <c r="U232" s="101">
        <f>SUMIFS('Jornada Prevista'!$O:$O,'Jornada Prevista'!$B:$B,FOcorrencias[[#This Row],[Matricula]],'Jornada Prevista'!$P:$P,FOcorrencias[[#This Row],[Mês/Ano]])</f>
        <v>49.700162337662299</v>
      </c>
      <c r="V232" s="94" t="str">
        <f>IF(FOcorrencias[[#This Row],[Data da Ocorrência]]="","",TEXT(FOcorrencias[[#This Row],[Data da Ocorrência]],"mm/aaaa"))</f>
        <v>12/2025</v>
      </c>
    </row>
    <row r="233" spans="2:22" ht="14.4" x14ac:dyDescent="0.25">
      <c r="B233" s="61">
        <v>230</v>
      </c>
      <c r="C233" s="51" t="s">
        <v>316</v>
      </c>
      <c r="D233" s="63" t="str">
        <f>IF(FOcorrencias[[#This Row],[Data da Ocorrência]]="","",TEXT(FOcorrencias[[#This Row],[Data da Ocorrência]],"dddd"))</f>
        <v>segunda-feira</v>
      </c>
      <c r="E233" s="79">
        <v>29</v>
      </c>
      <c r="F233" s="80" t="str">
        <f>IF(FOcorrencias[[#This Row],[Matricula]]="","",VLOOKUP(FOcorrencias[[#This Row],[Matricula]],Cadastros!$P:$Q,2,0))</f>
        <v>Funcionario 29</v>
      </c>
      <c r="G233" s="49" t="s">
        <v>89</v>
      </c>
      <c r="H233" s="79" t="s">
        <v>391</v>
      </c>
      <c r="I233" s="81"/>
      <c r="J233" s="82" t="s">
        <v>371</v>
      </c>
      <c r="K233" s="85" t="s">
        <v>372</v>
      </c>
      <c r="L233" s="89" t="s">
        <v>388</v>
      </c>
      <c r="M233" s="101" t="str" cm="1">
        <f t="array" ref="M233">INDEX('Jornada Prevista'!$H:$H,MATCH(1,('Jornada Prevista'!$B:$B=FOcorrencias[[#This Row],[Matricula]])*('Jornada Prevista'!$P:$P=FOcorrencias[[#This Row],[Mês/Ano]]),0))</f>
        <v>Empresa Z</v>
      </c>
      <c r="N233" s="101" t="str" cm="1">
        <f t="array" ref="N233">INDEX('Jornada Prevista'!$I:$I,MATCH(1,('Jornada Prevista'!$B:$B=FOcorrencias[[#This Row],[Matricula]])*('Jornada Prevista'!$P:$P=FOcorrencias[[#This Row],[Mês/Ano]]),0))</f>
        <v>Jurídico</v>
      </c>
      <c r="O233" s="97" t="str" cm="1">
        <f t="array" ref="O233">INDEX('Jornada Prevista'!$J:$J,MATCH(1,('Jornada Prevista'!$B:$B=FOcorrencias[[#This Row],[Matricula]])*('Jornada Prevista'!$P:$P=FOcorrencias[[#This Row],[Mês/Ano]]),0))</f>
        <v>Especialista</v>
      </c>
      <c r="P233" s="97" t="str" cm="1">
        <f t="array" ref="P233">INDEX('Jornada Prevista'!$K:$K,MATCH(1,('Jornada Prevista'!$B:$B=FOcorrencias[[#This Row],[Matricula]])*('Jornada Prevista'!$P:$P=FOcorrencias[[#This Row],[Mês/Ano]]),0))</f>
        <v>Turno C</v>
      </c>
      <c r="Q233" s="97" t="str" cm="1">
        <f t="array" ref="Q233">INDEX('Jornada Prevista'!$L:$L,MATCH(1,('Jornada Prevista'!$B:$B=FOcorrencias[[#This Row],[Matricula]])*('Jornada Prevista'!$P:$P=FOcorrencias[[#This Row],[Mês/Ano]]),0))</f>
        <v>5x1</v>
      </c>
      <c r="R233" s="97" t="str" cm="1">
        <f t="array" ref="R233">INDEX('Jornada Prevista'!$M:$M,MATCH(1,('Jornada Prevista'!$B:$B=FOcorrencias[[#This Row],[Matricula]])*('Jornada Prevista'!$P:$P=FOcorrencias[[#This Row],[Mês/Ano]]),0))</f>
        <v>PJ</v>
      </c>
      <c r="S233" s="97">
        <f>SUMIFS('Jornada Prevista'!$G:$G,'Jornada Prevista'!$B:$B,FOcorrencias[[#This Row],[Matricula]],'Jornada Prevista'!$P:$P,FOcorrencias[[#This Row],[Mês/Ano]])</f>
        <v>184.80000000000015</v>
      </c>
      <c r="T233" s="105">
        <f>SUMIFS('Jornada Prevista'!$N:$N,'Jornada Prevista'!$B:$B,FOcorrencias[[#This Row],[Matricula]],'Jornada Prevista'!$P:$P,FOcorrencias[[#This Row],[Mês/Ano]])</f>
        <v>10671.22</v>
      </c>
      <c r="U233" s="101">
        <f>SUMIFS('Jornada Prevista'!$O:$O,'Jornada Prevista'!$B:$B,FOcorrencias[[#This Row],[Matricula]],'Jornada Prevista'!$P:$P,FOcorrencias[[#This Row],[Mês/Ano]])</f>
        <v>57.744696969696918</v>
      </c>
      <c r="V233" s="94" t="str">
        <f>IF(FOcorrencias[[#This Row],[Data da Ocorrência]]="","",TEXT(FOcorrencias[[#This Row],[Data da Ocorrência]],"mm/aaaa"))</f>
        <v>10/2025</v>
      </c>
    </row>
    <row r="234" spans="2:22" ht="14.4" x14ac:dyDescent="0.25">
      <c r="B234" s="61">
        <v>231</v>
      </c>
      <c r="C234" s="51" t="s">
        <v>317</v>
      </c>
      <c r="D234" s="63" t="str">
        <f>IF(FOcorrencias[[#This Row],[Data da Ocorrência]]="","",TEXT(FOcorrencias[[#This Row],[Data da Ocorrência]],"dddd"))</f>
        <v>sexta-feira</v>
      </c>
      <c r="E234" s="79">
        <v>29</v>
      </c>
      <c r="F234" s="80" t="str">
        <f>IF(FOcorrencias[[#This Row],[Matricula]]="","",VLOOKUP(FOcorrencias[[#This Row],[Matricula]],Cadastros!$P:$Q,2,0))</f>
        <v>Funcionario 29</v>
      </c>
      <c r="G234" s="49" t="s">
        <v>88</v>
      </c>
      <c r="H234" s="79" t="s">
        <v>386</v>
      </c>
      <c r="I234" s="81"/>
      <c r="J234" s="82" t="s">
        <v>95</v>
      </c>
      <c r="K234" s="85" t="s">
        <v>368</v>
      </c>
      <c r="L234" s="89"/>
      <c r="M234" s="101" t="str" cm="1">
        <f t="array" ref="M234">INDEX('Jornada Prevista'!$H:$H,MATCH(1,('Jornada Prevista'!$B:$B=FOcorrencias[[#This Row],[Matricula]])*('Jornada Prevista'!$P:$P=FOcorrencias[[#This Row],[Mês/Ano]]),0))</f>
        <v>Empresa Z</v>
      </c>
      <c r="N234" s="101" t="str" cm="1">
        <f t="array" ref="N234">INDEX('Jornada Prevista'!$I:$I,MATCH(1,('Jornada Prevista'!$B:$B=FOcorrencias[[#This Row],[Matricula]])*('Jornada Prevista'!$P:$P=FOcorrencias[[#This Row],[Mês/Ano]]),0))</f>
        <v>Jurídico</v>
      </c>
      <c r="O234" s="97" t="str" cm="1">
        <f t="array" ref="O234">INDEX('Jornada Prevista'!$J:$J,MATCH(1,('Jornada Prevista'!$B:$B=FOcorrencias[[#This Row],[Matricula]])*('Jornada Prevista'!$P:$P=FOcorrencias[[#This Row],[Mês/Ano]]),0))</f>
        <v>Especialista</v>
      </c>
      <c r="P234" s="97" t="str" cm="1">
        <f t="array" ref="P234">INDEX('Jornada Prevista'!$K:$K,MATCH(1,('Jornada Prevista'!$B:$B=FOcorrencias[[#This Row],[Matricula]])*('Jornada Prevista'!$P:$P=FOcorrencias[[#This Row],[Mês/Ano]]),0))</f>
        <v>Turno C</v>
      </c>
      <c r="Q234" s="97" t="str" cm="1">
        <f t="array" ref="Q234">INDEX('Jornada Prevista'!$L:$L,MATCH(1,('Jornada Prevista'!$B:$B=FOcorrencias[[#This Row],[Matricula]])*('Jornada Prevista'!$P:$P=FOcorrencias[[#This Row],[Mês/Ano]]),0))</f>
        <v>5x1</v>
      </c>
      <c r="R234" s="97" t="str" cm="1">
        <f t="array" ref="R234">INDEX('Jornada Prevista'!$M:$M,MATCH(1,('Jornada Prevista'!$B:$B=FOcorrencias[[#This Row],[Matricula]])*('Jornada Prevista'!$P:$P=FOcorrencias[[#This Row],[Mês/Ano]]),0))</f>
        <v>PJ</v>
      </c>
      <c r="S234" s="97">
        <f>SUMIFS('Jornada Prevista'!$G:$G,'Jornada Prevista'!$B:$B,FOcorrencias[[#This Row],[Matricula]],'Jornada Prevista'!$P:$P,FOcorrencias[[#This Row],[Mês/Ano]])</f>
        <v>184.80000000000015</v>
      </c>
      <c r="T234" s="105">
        <f>SUMIFS('Jornada Prevista'!$N:$N,'Jornada Prevista'!$B:$B,FOcorrencias[[#This Row],[Matricula]],'Jornada Prevista'!$P:$P,FOcorrencias[[#This Row],[Mês/Ano]])</f>
        <v>10671.22</v>
      </c>
      <c r="U234" s="101">
        <f>SUMIFS('Jornada Prevista'!$O:$O,'Jornada Prevista'!$B:$B,FOcorrencias[[#This Row],[Matricula]],'Jornada Prevista'!$P:$P,FOcorrencias[[#This Row],[Mês/Ano]])</f>
        <v>57.744696969696918</v>
      </c>
      <c r="V234" s="94" t="str">
        <f>IF(FOcorrencias[[#This Row],[Data da Ocorrência]]="","",TEXT(FOcorrencias[[#This Row],[Data da Ocorrência]],"mm/aaaa"))</f>
        <v>10/2025</v>
      </c>
    </row>
    <row r="235" spans="2:22" ht="14.4" x14ac:dyDescent="0.25">
      <c r="B235" s="61">
        <v>232</v>
      </c>
      <c r="C235" s="51" t="s">
        <v>192</v>
      </c>
      <c r="D235" s="63" t="str">
        <f>IF(FOcorrencias[[#This Row],[Data da Ocorrência]]="","",TEXT(FOcorrencias[[#This Row],[Data da Ocorrência]],"dddd"))</f>
        <v>domingo</v>
      </c>
      <c r="E235" s="79">
        <v>29</v>
      </c>
      <c r="F235" s="80" t="str">
        <f>IF(FOcorrencias[[#This Row],[Matricula]]="","",VLOOKUP(FOcorrencias[[#This Row],[Matricula]],Cadastros!$P:$Q,2,0))</f>
        <v>Funcionario 29</v>
      </c>
      <c r="G235" s="49" t="s">
        <v>90</v>
      </c>
      <c r="H235" s="79" t="s">
        <v>397</v>
      </c>
      <c r="I235" s="81" t="s">
        <v>367</v>
      </c>
      <c r="J235" s="82" t="s">
        <v>95</v>
      </c>
      <c r="K235" s="85" t="s">
        <v>379</v>
      </c>
      <c r="L235" s="89"/>
      <c r="M235" s="101" t="str" cm="1">
        <f t="array" ref="M235">INDEX('Jornada Prevista'!$H:$H,MATCH(1,('Jornada Prevista'!$B:$B=FOcorrencias[[#This Row],[Matricula]])*('Jornada Prevista'!$P:$P=FOcorrencias[[#This Row],[Mês/Ano]]),0))</f>
        <v>Empresa X</v>
      </c>
      <c r="N235" s="101" t="str" cm="1">
        <f t="array" ref="N235">INDEX('Jornada Prevista'!$I:$I,MATCH(1,('Jornada Prevista'!$B:$B=FOcorrencias[[#This Row],[Matricula]])*('Jornada Prevista'!$P:$P=FOcorrencias[[#This Row],[Mês/Ano]]),0))</f>
        <v>Logística</v>
      </c>
      <c r="O235" s="97" t="str" cm="1">
        <f t="array" ref="O235">INDEX('Jornada Prevista'!$J:$J,MATCH(1,('Jornada Prevista'!$B:$B=FOcorrencias[[#This Row],[Matricula]])*('Jornada Prevista'!$P:$P=FOcorrencias[[#This Row],[Mês/Ano]]),0))</f>
        <v>Analista</v>
      </c>
      <c r="P235" s="97" t="str" cm="1">
        <f t="array" ref="P235">INDEX('Jornada Prevista'!$K:$K,MATCH(1,('Jornada Prevista'!$B:$B=FOcorrencias[[#This Row],[Matricula]])*('Jornada Prevista'!$P:$P=FOcorrencias[[#This Row],[Mês/Ano]]),0))</f>
        <v>Turno C</v>
      </c>
      <c r="Q235" s="97" t="str" cm="1">
        <f t="array" ref="Q235">INDEX('Jornada Prevista'!$L:$L,MATCH(1,('Jornada Prevista'!$B:$B=FOcorrencias[[#This Row],[Matricula]])*('Jornada Prevista'!$P:$P=FOcorrencias[[#This Row],[Mês/Ano]]),0))</f>
        <v>6x1</v>
      </c>
      <c r="R235" s="97" t="str" cm="1">
        <f t="array" ref="R235">INDEX('Jornada Prevista'!$M:$M,MATCH(1,('Jornada Prevista'!$B:$B=FOcorrencias[[#This Row],[Matricula]])*('Jornada Prevista'!$P:$P=FOcorrencias[[#This Row],[Mês/Ano]]),0))</f>
        <v>Estágio</v>
      </c>
      <c r="S235" s="97">
        <f>SUMIFS('Jornada Prevista'!$G:$G,'Jornada Prevista'!$B:$B,FOcorrencias[[#This Row],[Matricula]],'Jornada Prevista'!$P:$P,FOcorrencias[[#This Row],[Mês/Ano]])</f>
        <v>184.80000000000015</v>
      </c>
      <c r="T235" s="105">
        <f>SUMIFS('Jornada Prevista'!$N:$N,'Jornada Prevista'!$B:$B,FOcorrencias[[#This Row],[Matricula]],'Jornada Prevista'!$P:$P,FOcorrencias[[#This Row],[Mês/Ano]])</f>
        <v>9184.59</v>
      </c>
      <c r="U235" s="101">
        <f>SUMIFS('Jornada Prevista'!$O:$O,'Jornada Prevista'!$B:$B,FOcorrencias[[#This Row],[Matricula]],'Jornada Prevista'!$P:$P,FOcorrencias[[#This Row],[Mês/Ano]])</f>
        <v>49.700162337662299</v>
      </c>
      <c r="V235" s="94" t="str">
        <f>IF(FOcorrencias[[#This Row],[Data da Ocorrência]]="","",TEXT(FOcorrencias[[#This Row],[Data da Ocorrência]],"mm/aaaa"))</f>
        <v>12/2025</v>
      </c>
    </row>
    <row r="236" spans="2:22" ht="14.4" x14ac:dyDescent="0.25">
      <c r="B236" s="61">
        <v>233</v>
      </c>
      <c r="C236" s="51" t="s">
        <v>291</v>
      </c>
      <c r="D236" s="63" t="str">
        <f>IF(FOcorrencias[[#This Row],[Data da Ocorrência]]="","",TEXT(FOcorrencias[[#This Row],[Data da Ocorrência]],"dddd"))</f>
        <v>terça-feira</v>
      </c>
      <c r="E236" s="79">
        <v>29</v>
      </c>
      <c r="F236" s="80" t="str">
        <f>IF(FOcorrencias[[#This Row],[Matricula]]="","",VLOOKUP(FOcorrencias[[#This Row],[Matricula]],Cadastros!$P:$Q,2,0))</f>
        <v>Funcionario 29</v>
      </c>
      <c r="G236" s="49" t="s">
        <v>90</v>
      </c>
      <c r="H236" s="79" t="s">
        <v>373</v>
      </c>
      <c r="I236" s="81"/>
      <c r="J236" s="82" t="s">
        <v>371</v>
      </c>
      <c r="K236" s="85" t="s">
        <v>370</v>
      </c>
      <c r="L236" s="89"/>
      <c r="M236" s="101" t="str" cm="1">
        <f t="array" ref="M236">INDEX('Jornada Prevista'!$H:$H,MATCH(1,('Jornada Prevista'!$B:$B=FOcorrencias[[#This Row],[Matricula]])*('Jornada Prevista'!$P:$P=FOcorrencias[[#This Row],[Mês/Ano]]),0))</f>
        <v>Empresa Z</v>
      </c>
      <c r="N236" s="101" t="str" cm="1">
        <f t="array" ref="N236">INDEX('Jornada Prevista'!$I:$I,MATCH(1,('Jornada Prevista'!$B:$B=FOcorrencias[[#This Row],[Matricula]])*('Jornada Prevista'!$P:$P=FOcorrencias[[#This Row],[Mês/Ano]]),0))</f>
        <v>Atendimento</v>
      </c>
      <c r="O236" s="97" t="str" cm="1">
        <f t="array" ref="O236">INDEX('Jornada Prevista'!$J:$J,MATCH(1,('Jornada Prevista'!$B:$B=FOcorrencias[[#This Row],[Matricula]])*('Jornada Prevista'!$P:$P=FOcorrencias[[#This Row],[Mês/Ano]]),0))</f>
        <v>Assistente</v>
      </c>
      <c r="P236" s="97" t="str" cm="1">
        <f t="array" ref="P236">INDEX('Jornada Prevista'!$K:$K,MATCH(1,('Jornada Prevista'!$B:$B=FOcorrencias[[#This Row],[Matricula]])*('Jornada Prevista'!$P:$P=FOcorrencias[[#This Row],[Mês/Ano]]),0))</f>
        <v>Turno B</v>
      </c>
      <c r="Q236" s="97" t="str" cm="1">
        <f t="array" ref="Q236">INDEX('Jornada Prevista'!$L:$L,MATCH(1,('Jornada Prevista'!$B:$B=FOcorrencias[[#This Row],[Matricula]])*('Jornada Prevista'!$P:$P=FOcorrencias[[#This Row],[Mês/Ano]]),0))</f>
        <v>12x36</v>
      </c>
      <c r="R236" s="97" t="str" cm="1">
        <f t="array" ref="R236">INDEX('Jornada Prevista'!$M:$M,MATCH(1,('Jornada Prevista'!$B:$B=FOcorrencias[[#This Row],[Matricula]])*('Jornada Prevista'!$P:$P=FOcorrencias[[#This Row],[Mês/Ano]]),0))</f>
        <v>Estágio</v>
      </c>
      <c r="S236" s="97">
        <f>SUMIFS('Jornada Prevista'!$G:$G,'Jornada Prevista'!$B:$B,FOcorrencias[[#This Row],[Matricula]],'Jornada Prevista'!$P:$P,FOcorrencias[[#This Row],[Mês/Ano]])</f>
        <v>184.80000000000015</v>
      </c>
      <c r="T236" s="105">
        <f>SUMIFS('Jornada Prevista'!$N:$N,'Jornada Prevista'!$B:$B,FOcorrencias[[#This Row],[Matricula]],'Jornada Prevista'!$P:$P,FOcorrencias[[#This Row],[Mês/Ano]])</f>
        <v>5316.31</v>
      </c>
      <c r="U236" s="101">
        <f>SUMIFS('Jornada Prevista'!$O:$O,'Jornada Prevista'!$B:$B,FOcorrencias[[#This Row],[Matricula]],'Jornada Prevista'!$P:$P,FOcorrencias[[#This Row],[Mês/Ano]])</f>
        <v>28.767911255411235</v>
      </c>
      <c r="V236" s="94" t="str">
        <f>IF(FOcorrencias[[#This Row],[Data da Ocorrência]]="","",TEXT(FOcorrencias[[#This Row],[Data da Ocorrência]],"mm/aaaa"))</f>
        <v>09/2025</v>
      </c>
    </row>
    <row r="237" spans="2:22" ht="14.4" x14ac:dyDescent="0.25">
      <c r="B237" s="61">
        <v>234</v>
      </c>
      <c r="C237" s="51" t="s">
        <v>318</v>
      </c>
      <c r="D237" s="63" t="str">
        <f>IF(FOcorrencias[[#This Row],[Data da Ocorrência]]="","",TEXT(FOcorrencias[[#This Row],[Data da Ocorrência]],"dddd"))</f>
        <v>sexta-feira</v>
      </c>
      <c r="E237" s="79">
        <v>30</v>
      </c>
      <c r="F237" s="80" t="str">
        <f>IF(FOcorrencias[[#This Row],[Matricula]]="","",VLOOKUP(FOcorrencias[[#This Row],[Matricula]],Cadastros!$P:$Q,2,0))</f>
        <v>Funcionario 30</v>
      </c>
      <c r="G237" s="49" t="s">
        <v>90</v>
      </c>
      <c r="H237" s="79" t="s">
        <v>366</v>
      </c>
      <c r="I237" s="81"/>
      <c r="J237" s="82" t="s">
        <v>371</v>
      </c>
      <c r="K237" s="85" t="s">
        <v>394</v>
      </c>
      <c r="L237" s="89" t="s">
        <v>383</v>
      </c>
      <c r="M237" s="101" t="str" cm="1">
        <f t="array" ref="M237">INDEX('Jornada Prevista'!$H:$H,MATCH(1,('Jornada Prevista'!$B:$B=FOcorrencias[[#This Row],[Matricula]])*('Jornada Prevista'!$P:$P=FOcorrencias[[#This Row],[Mês/Ano]]),0))</f>
        <v>Empresa Y</v>
      </c>
      <c r="N237" s="101" t="str" cm="1">
        <f t="array" ref="N237">INDEX('Jornada Prevista'!$I:$I,MATCH(1,('Jornada Prevista'!$B:$B=FOcorrencias[[#This Row],[Matricula]])*('Jornada Prevista'!$P:$P=FOcorrencias[[#This Row],[Mês/Ano]]),0))</f>
        <v>Operações</v>
      </c>
      <c r="O237" s="97" t="str" cm="1">
        <f t="array" ref="O237">INDEX('Jornada Prevista'!$J:$J,MATCH(1,('Jornada Prevista'!$B:$B=FOcorrencias[[#This Row],[Matricula]])*('Jornada Prevista'!$P:$P=FOcorrencias[[#This Row],[Mês/Ano]]),0))</f>
        <v>Gerente</v>
      </c>
      <c r="P237" s="97" t="str" cm="1">
        <f t="array" ref="P237">INDEX('Jornada Prevista'!$K:$K,MATCH(1,('Jornada Prevista'!$B:$B=FOcorrencias[[#This Row],[Matricula]])*('Jornada Prevista'!$P:$P=FOcorrencias[[#This Row],[Mês/Ano]]),0))</f>
        <v>Turno D</v>
      </c>
      <c r="Q237" s="97" t="str" cm="1">
        <f t="array" ref="Q237">INDEX('Jornada Prevista'!$L:$L,MATCH(1,('Jornada Prevista'!$B:$B=FOcorrencias[[#This Row],[Matricula]])*('Jornada Prevista'!$P:$P=FOcorrencias[[#This Row],[Mês/Ano]]),0))</f>
        <v>12x36</v>
      </c>
      <c r="R237" s="97" t="str" cm="1">
        <f t="array" ref="R237">INDEX('Jornada Prevista'!$M:$M,MATCH(1,('Jornada Prevista'!$B:$B=FOcorrencias[[#This Row],[Matricula]])*('Jornada Prevista'!$P:$P=FOcorrencias[[#This Row],[Mês/Ano]]),0))</f>
        <v>Estágio</v>
      </c>
      <c r="S237" s="97">
        <f>SUMIFS('Jornada Prevista'!$G:$G,'Jornada Prevista'!$B:$B,FOcorrencias[[#This Row],[Matricula]],'Jornada Prevista'!$P:$P,FOcorrencias[[#This Row],[Mês/Ano]])</f>
        <v>184.80000000000015</v>
      </c>
      <c r="T237" s="105">
        <f>SUMIFS('Jornada Prevista'!$N:$N,'Jornada Prevista'!$B:$B,FOcorrencias[[#This Row],[Matricula]],'Jornada Prevista'!$P:$P,FOcorrencias[[#This Row],[Mês/Ano]])</f>
        <v>11917.93</v>
      </c>
      <c r="U237" s="101">
        <f>SUMIFS('Jornada Prevista'!$O:$O,'Jornada Prevista'!$B:$B,FOcorrencias[[#This Row],[Matricula]],'Jornada Prevista'!$P:$P,FOcorrencias[[#This Row],[Mês/Ano]])</f>
        <v>64.490963203463153</v>
      </c>
      <c r="V237" s="94" t="str">
        <f>IF(FOcorrencias[[#This Row],[Data da Ocorrência]]="","",TEXT(FOcorrencias[[#This Row],[Data da Ocorrência]],"mm/aaaa"))</f>
        <v>01/2025</v>
      </c>
    </row>
    <row r="238" spans="2:22" ht="14.4" x14ac:dyDescent="0.25">
      <c r="B238" s="61">
        <v>235</v>
      </c>
      <c r="C238" s="51" t="s">
        <v>319</v>
      </c>
      <c r="D238" s="63" t="str">
        <f>IF(FOcorrencias[[#This Row],[Data da Ocorrência]]="","",TEXT(FOcorrencias[[#This Row],[Data da Ocorrência]],"dddd"))</f>
        <v>terça-feira</v>
      </c>
      <c r="E238" s="79">
        <v>30</v>
      </c>
      <c r="F238" s="80" t="str">
        <f>IF(FOcorrencias[[#This Row],[Matricula]]="","",VLOOKUP(FOcorrencias[[#This Row],[Matricula]],Cadastros!$P:$Q,2,0))</f>
        <v>Funcionario 30</v>
      </c>
      <c r="G238" s="49" t="s">
        <v>88</v>
      </c>
      <c r="H238" s="79" t="s">
        <v>369</v>
      </c>
      <c r="I238" s="81" t="s">
        <v>389</v>
      </c>
      <c r="J238" s="82" t="s">
        <v>371</v>
      </c>
      <c r="K238" s="85" t="s">
        <v>372</v>
      </c>
      <c r="L238" s="89"/>
      <c r="M238" s="101" t="str" cm="1">
        <f t="array" ref="M238">INDEX('Jornada Prevista'!$H:$H,MATCH(1,('Jornada Prevista'!$B:$B=FOcorrencias[[#This Row],[Matricula]])*('Jornada Prevista'!$P:$P=FOcorrencias[[#This Row],[Mês/Ano]]),0))</f>
        <v>Empresa Z</v>
      </c>
      <c r="N238" s="101" t="str" cm="1">
        <f t="array" ref="N238">INDEX('Jornada Prevista'!$I:$I,MATCH(1,('Jornada Prevista'!$B:$B=FOcorrencias[[#This Row],[Matricula]])*('Jornada Prevista'!$P:$P=FOcorrencias[[#This Row],[Mês/Ano]]),0))</f>
        <v>Atendimento</v>
      </c>
      <c r="O238" s="97" t="str" cm="1">
        <f t="array" ref="O238">INDEX('Jornada Prevista'!$J:$J,MATCH(1,('Jornada Prevista'!$B:$B=FOcorrencias[[#This Row],[Matricula]])*('Jornada Prevista'!$P:$P=FOcorrencias[[#This Row],[Mês/Ano]]),0))</f>
        <v>Supervisor</v>
      </c>
      <c r="P238" s="97" t="str" cm="1">
        <f t="array" ref="P238">INDEX('Jornada Prevista'!$K:$K,MATCH(1,('Jornada Prevista'!$B:$B=FOcorrencias[[#This Row],[Matricula]])*('Jornada Prevista'!$P:$P=FOcorrencias[[#This Row],[Mês/Ano]]),0))</f>
        <v>Turno Folguista</v>
      </c>
      <c r="Q238" s="97" t="str" cm="1">
        <f t="array" ref="Q238">INDEX('Jornada Prevista'!$L:$L,MATCH(1,('Jornada Prevista'!$B:$B=FOcorrencias[[#This Row],[Matricula]])*('Jornada Prevista'!$P:$P=FOcorrencias[[#This Row],[Mês/Ano]]),0))</f>
        <v>5x1</v>
      </c>
      <c r="R238" s="97" t="str" cm="1">
        <f t="array" ref="R238">INDEX('Jornada Prevista'!$M:$M,MATCH(1,('Jornada Prevista'!$B:$B=FOcorrencias[[#This Row],[Matricula]])*('Jornada Prevista'!$P:$P=FOcorrencias[[#This Row],[Mês/Ano]]),0))</f>
        <v>PJ</v>
      </c>
      <c r="S238" s="97">
        <f>SUMIFS('Jornada Prevista'!$G:$G,'Jornada Prevista'!$B:$B,FOcorrencias[[#This Row],[Matricula]],'Jornada Prevista'!$P:$P,FOcorrencias[[#This Row],[Mês/Ano]])</f>
        <v>184.80000000000015</v>
      </c>
      <c r="T238" s="105">
        <f>SUMIFS('Jornada Prevista'!$N:$N,'Jornada Prevista'!$B:$B,FOcorrencias[[#This Row],[Matricula]],'Jornada Prevista'!$P:$P,FOcorrencias[[#This Row],[Mês/Ano]])</f>
        <v>6053.2</v>
      </c>
      <c r="U238" s="101">
        <f>SUMIFS('Jornada Prevista'!$O:$O,'Jornada Prevista'!$B:$B,FOcorrencias[[#This Row],[Matricula]],'Jornada Prevista'!$P:$P,FOcorrencias[[#This Row],[Mês/Ano]])</f>
        <v>32.755411255411225</v>
      </c>
      <c r="V238" s="94" t="str">
        <f>IF(FOcorrencias[[#This Row],[Data da Ocorrência]]="","",TEXT(FOcorrencias[[#This Row],[Data da Ocorrência]],"mm/aaaa"))</f>
        <v>07/2025</v>
      </c>
    </row>
    <row r="239" spans="2:22" ht="14.4" x14ac:dyDescent="0.25">
      <c r="B239" s="61">
        <v>236</v>
      </c>
      <c r="C239" s="51" t="s">
        <v>320</v>
      </c>
      <c r="D239" s="63" t="str">
        <f>IF(FOcorrencias[[#This Row],[Data da Ocorrência]]="","",TEXT(FOcorrencias[[#This Row],[Data da Ocorrência]],"dddd"))</f>
        <v>segunda-feira</v>
      </c>
      <c r="E239" s="79">
        <v>30</v>
      </c>
      <c r="F239" s="80" t="str">
        <f>IF(FOcorrencias[[#This Row],[Matricula]]="","",VLOOKUP(FOcorrencias[[#This Row],[Matricula]],Cadastros!$P:$Q,2,0))</f>
        <v>Funcionario 30</v>
      </c>
      <c r="G239" s="49" t="s">
        <v>87</v>
      </c>
      <c r="H239" s="79" t="s">
        <v>366</v>
      </c>
      <c r="I239" s="81" t="s">
        <v>399</v>
      </c>
      <c r="J239" s="82" t="s">
        <v>95</v>
      </c>
      <c r="K239" s="85" t="s">
        <v>380</v>
      </c>
      <c r="L239" s="89"/>
      <c r="M239" s="101" t="str" cm="1">
        <f t="array" ref="M239">INDEX('Jornada Prevista'!$H:$H,MATCH(1,('Jornada Prevista'!$B:$B=FOcorrencias[[#This Row],[Matricula]])*('Jornada Prevista'!$P:$P=FOcorrencias[[#This Row],[Mês/Ano]]),0))</f>
        <v>Empresa X</v>
      </c>
      <c r="N239" s="101" t="str" cm="1">
        <f t="array" ref="N239">INDEX('Jornada Prevista'!$I:$I,MATCH(1,('Jornada Prevista'!$B:$B=FOcorrencias[[#This Row],[Matricula]])*('Jornada Prevista'!$P:$P=FOcorrencias[[#This Row],[Mês/Ano]]),0))</f>
        <v>Recursos Humanos</v>
      </c>
      <c r="O239" s="97" t="str" cm="1">
        <f t="array" ref="O239">INDEX('Jornada Prevista'!$J:$J,MATCH(1,('Jornada Prevista'!$B:$B=FOcorrencias[[#This Row],[Matricula]])*('Jornada Prevista'!$P:$P=FOcorrencias[[#This Row],[Mês/Ano]]),0))</f>
        <v>Consultor</v>
      </c>
      <c r="P239" s="97" t="str" cm="1">
        <f t="array" ref="P239">INDEX('Jornada Prevista'!$K:$K,MATCH(1,('Jornada Prevista'!$B:$B=FOcorrencias[[#This Row],[Matricula]])*('Jornada Prevista'!$P:$P=FOcorrencias[[#This Row],[Mês/Ano]]),0))</f>
        <v>Turno A</v>
      </c>
      <c r="Q239" s="97" t="str" cm="1">
        <f t="array" ref="Q239">INDEX('Jornada Prevista'!$L:$L,MATCH(1,('Jornada Prevista'!$B:$B=FOcorrencias[[#This Row],[Matricula]])*('Jornada Prevista'!$P:$P=FOcorrencias[[#This Row],[Mês/Ano]]),0))</f>
        <v>5x1</v>
      </c>
      <c r="R239" s="97" t="str" cm="1">
        <f t="array" ref="R239">INDEX('Jornada Prevista'!$M:$M,MATCH(1,('Jornada Prevista'!$B:$B=FOcorrencias[[#This Row],[Matricula]])*('Jornada Prevista'!$P:$P=FOcorrencias[[#This Row],[Mês/Ano]]),0))</f>
        <v>CLT</v>
      </c>
      <c r="S239" s="97">
        <f>SUMIFS('Jornada Prevista'!$G:$G,'Jornada Prevista'!$B:$B,FOcorrencias[[#This Row],[Matricula]],'Jornada Prevista'!$P:$P,FOcorrencias[[#This Row],[Mês/Ano]])</f>
        <v>184.80000000000015</v>
      </c>
      <c r="T239" s="105">
        <f>SUMIFS('Jornada Prevista'!$N:$N,'Jornada Prevista'!$B:$B,FOcorrencias[[#This Row],[Matricula]],'Jornada Prevista'!$P:$P,FOcorrencias[[#This Row],[Mês/Ano]])</f>
        <v>4117.93</v>
      </c>
      <c r="U239" s="101">
        <f>SUMIFS('Jornada Prevista'!$O:$O,'Jornada Prevista'!$B:$B,FOcorrencias[[#This Row],[Matricula]],'Jornada Prevista'!$P:$P,FOcorrencias[[#This Row],[Mês/Ano]])</f>
        <v>22.283170995670979</v>
      </c>
      <c r="V239" s="94" t="str">
        <f>IF(FOcorrencias[[#This Row],[Data da Ocorrência]]="","",TEXT(FOcorrencias[[#This Row],[Data da Ocorrência]],"mm/aaaa"))</f>
        <v>03/2025</v>
      </c>
    </row>
    <row r="240" spans="2:22" ht="14.4" x14ac:dyDescent="0.25">
      <c r="B240" s="61">
        <v>237</v>
      </c>
      <c r="C240" s="51" t="s">
        <v>321</v>
      </c>
      <c r="D240" s="63" t="str">
        <f>IF(FOcorrencias[[#This Row],[Data da Ocorrência]]="","",TEXT(FOcorrencias[[#This Row],[Data da Ocorrência]],"dddd"))</f>
        <v>quinta-feira</v>
      </c>
      <c r="E240" s="79">
        <v>30</v>
      </c>
      <c r="F240" s="80" t="str">
        <f>IF(FOcorrencias[[#This Row],[Matricula]]="","",VLOOKUP(FOcorrencias[[#This Row],[Matricula]],Cadastros!$P:$Q,2,0))</f>
        <v>Funcionario 30</v>
      </c>
      <c r="G240" s="49" t="s">
        <v>87</v>
      </c>
      <c r="H240" s="79" t="s">
        <v>381</v>
      </c>
      <c r="I240" s="81" t="s">
        <v>367</v>
      </c>
      <c r="J240" s="82" t="s">
        <v>95</v>
      </c>
      <c r="K240" s="85" t="s">
        <v>379</v>
      </c>
      <c r="L240" s="89"/>
      <c r="M240" s="101" t="str" cm="1">
        <f t="array" ref="M240">INDEX('Jornada Prevista'!$H:$H,MATCH(1,('Jornada Prevista'!$B:$B=FOcorrencias[[#This Row],[Matricula]])*('Jornada Prevista'!$P:$P=FOcorrencias[[#This Row],[Mês/Ano]]),0))</f>
        <v>Empresa X</v>
      </c>
      <c r="N240" s="101" t="str" cm="1">
        <f t="array" ref="N240">INDEX('Jornada Prevista'!$I:$I,MATCH(1,('Jornada Prevista'!$B:$B=FOcorrencias[[#This Row],[Matricula]])*('Jornada Prevista'!$P:$P=FOcorrencias[[#This Row],[Mês/Ano]]),0))</f>
        <v>TI</v>
      </c>
      <c r="O240" s="97" t="str" cm="1">
        <f t="array" ref="O240">INDEX('Jornada Prevista'!$J:$J,MATCH(1,('Jornada Prevista'!$B:$B=FOcorrencias[[#This Row],[Matricula]])*('Jornada Prevista'!$P:$P=FOcorrencias[[#This Row],[Mês/Ano]]),0))</f>
        <v>Auxiliar</v>
      </c>
      <c r="P240" s="97" t="str" cm="1">
        <f t="array" ref="P240">INDEX('Jornada Prevista'!$K:$K,MATCH(1,('Jornada Prevista'!$B:$B=FOcorrencias[[#This Row],[Matricula]])*('Jornada Prevista'!$P:$P=FOcorrencias[[#This Row],[Mês/Ano]]),0))</f>
        <v>Turno D</v>
      </c>
      <c r="Q240" s="97" t="str" cm="1">
        <f t="array" ref="Q240">INDEX('Jornada Prevista'!$L:$L,MATCH(1,('Jornada Prevista'!$B:$B=FOcorrencias[[#This Row],[Matricula]])*('Jornada Prevista'!$P:$P=FOcorrencias[[#This Row],[Mês/Ano]]),0))</f>
        <v>6x1</v>
      </c>
      <c r="R240" s="97" t="str" cm="1">
        <f t="array" ref="R240">INDEX('Jornada Prevista'!$M:$M,MATCH(1,('Jornada Prevista'!$B:$B=FOcorrencias[[#This Row],[Matricula]])*('Jornada Prevista'!$P:$P=FOcorrencias[[#This Row],[Mês/Ano]]),0))</f>
        <v>CLT</v>
      </c>
      <c r="S240" s="97">
        <f>SUMIFS('Jornada Prevista'!$G:$G,'Jornada Prevista'!$B:$B,FOcorrencias[[#This Row],[Matricula]],'Jornada Prevista'!$P:$P,FOcorrencias[[#This Row],[Mês/Ano]])</f>
        <v>184.80000000000015</v>
      </c>
      <c r="T240" s="105">
        <f>SUMIFS('Jornada Prevista'!$N:$N,'Jornada Prevista'!$B:$B,FOcorrencias[[#This Row],[Matricula]],'Jornada Prevista'!$P:$P,FOcorrencias[[#This Row],[Mês/Ano]])</f>
        <v>3181.37</v>
      </c>
      <c r="U240" s="101">
        <f>SUMIFS('Jornada Prevista'!$O:$O,'Jornada Prevista'!$B:$B,FOcorrencias[[#This Row],[Matricula]],'Jornada Prevista'!$P:$P,FOcorrencias[[#This Row],[Mês/Ano]])</f>
        <v>17.215205627705611</v>
      </c>
      <c r="V240" s="94" t="str">
        <f>IF(FOcorrencias[[#This Row],[Data da Ocorrência]]="","",TEXT(FOcorrencias[[#This Row],[Data da Ocorrência]],"mm/aaaa"))</f>
        <v>08/2025</v>
      </c>
    </row>
    <row r="241" spans="2:22" ht="14.4" x14ac:dyDescent="0.25">
      <c r="B241" s="61">
        <v>238</v>
      </c>
      <c r="C241" s="51" t="s">
        <v>166</v>
      </c>
      <c r="D241" s="63" t="str">
        <f>IF(FOcorrencias[[#This Row],[Data da Ocorrência]]="","",TEXT(FOcorrencias[[#This Row],[Data da Ocorrência]],"dddd"))</f>
        <v>sábado</v>
      </c>
      <c r="E241" s="79">
        <v>30</v>
      </c>
      <c r="F241" s="80" t="str">
        <f>IF(FOcorrencias[[#This Row],[Matricula]]="","",VLOOKUP(FOcorrencias[[#This Row],[Matricula]],Cadastros!$P:$Q,2,0))</f>
        <v>Funcionario 30</v>
      </c>
      <c r="G241" s="49" t="s">
        <v>87</v>
      </c>
      <c r="H241" s="79" t="s">
        <v>391</v>
      </c>
      <c r="I241" s="81"/>
      <c r="J241" s="82" t="s">
        <v>95</v>
      </c>
      <c r="K241" s="85" t="s">
        <v>379</v>
      </c>
      <c r="L241" s="89" t="s">
        <v>388</v>
      </c>
      <c r="M241" s="101" t="str" cm="1">
        <f t="array" ref="M241">INDEX('Jornada Prevista'!$H:$H,MATCH(1,('Jornada Prevista'!$B:$B=FOcorrencias[[#This Row],[Matricula]])*('Jornada Prevista'!$P:$P=FOcorrencias[[#This Row],[Mês/Ano]]),0))</f>
        <v>Empresa Y</v>
      </c>
      <c r="N241" s="101" t="str" cm="1">
        <f t="array" ref="N241">INDEX('Jornada Prevista'!$I:$I,MATCH(1,('Jornada Prevista'!$B:$B=FOcorrencias[[#This Row],[Matricula]])*('Jornada Prevista'!$P:$P=FOcorrencias[[#This Row],[Mês/Ano]]),0))</f>
        <v>Administração</v>
      </c>
      <c r="O241" s="97" t="str" cm="1">
        <f t="array" ref="O241">INDEX('Jornada Prevista'!$J:$J,MATCH(1,('Jornada Prevista'!$B:$B=FOcorrencias[[#This Row],[Matricula]])*('Jornada Prevista'!$P:$P=FOcorrencias[[#This Row],[Mês/Ano]]),0))</f>
        <v>Analista</v>
      </c>
      <c r="P241" s="97" t="str" cm="1">
        <f t="array" ref="P241">INDEX('Jornada Prevista'!$K:$K,MATCH(1,('Jornada Prevista'!$B:$B=FOcorrencias[[#This Row],[Matricula]])*('Jornada Prevista'!$P:$P=FOcorrencias[[#This Row],[Mês/Ano]]),0))</f>
        <v>Turno Folguista</v>
      </c>
      <c r="Q241" s="97" t="str" cm="1">
        <f t="array" ref="Q241">INDEX('Jornada Prevista'!$L:$L,MATCH(1,('Jornada Prevista'!$B:$B=FOcorrencias[[#This Row],[Matricula]])*('Jornada Prevista'!$P:$P=FOcorrencias[[#This Row],[Mês/Ano]]),0))</f>
        <v>6x1</v>
      </c>
      <c r="R241" s="97" t="str" cm="1">
        <f t="array" ref="R241">INDEX('Jornada Prevista'!$M:$M,MATCH(1,('Jornada Prevista'!$B:$B=FOcorrencias[[#This Row],[Matricula]])*('Jornada Prevista'!$P:$P=FOcorrencias[[#This Row],[Mês/Ano]]),0))</f>
        <v>PJ</v>
      </c>
      <c r="S241" s="97">
        <f>SUMIFS('Jornada Prevista'!$G:$G,'Jornada Prevista'!$B:$B,FOcorrencias[[#This Row],[Matricula]],'Jornada Prevista'!$P:$P,FOcorrencias[[#This Row],[Mês/Ano]])</f>
        <v>184.80000000000015</v>
      </c>
      <c r="T241" s="105">
        <f>SUMIFS('Jornada Prevista'!$N:$N,'Jornada Prevista'!$B:$B,FOcorrencias[[#This Row],[Matricula]],'Jornada Prevista'!$P:$P,FOcorrencias[[#This Row],[Mês/Ano]])</f>
        <v>2165.87</v>
      </c>
      <c r="U241" s="101">
        <f>SUMIFS('Jornada Prevista'!$O:$O,'Jornada Prevista'!$B:$B,FOcorrencias[[#This Row],[Matricula]],'Jornada Prevista'!$P:$P,FOcorrencias[[#This Row],[Mês/Ano]])</f>
        <v>11.720075757575747</v>
      </c>
      <c r="V241" s="94" t="str">
        <f>IF(FOcorrencias[[#This Row],[Data da Ocorrência]]="","",TEXT(FOcorrencias[[#This Row],[Data da Ocorrência]],"mm/aaaa"))</f>
        <v>09/2025</v>
      </c>
    </row>
    <row r="242" spans="2:22" ht="14.4" x14ac:dyDescent="0.25">
      <c r="B242" s="61">
        <v>239</v>
      </c>
      <c r="C242" s="51" t="s">
        <v>322</v>
      </c>
      <c r="D242" s="63" t="str">
        <f>IF(FOcorrencias[[#This Row],[Data da Ocorrência]]="","",TEXT(FOcorrencias[[#This Row],[Data da Ocorrência]],"dddd"))</f>
        <v>segunda-feira</v>
      </c>
      <c r="E242" s="79">
        <v>30</v>
      </c>
      <c r="F242" s="80" t="str">
        <f>IF(FOcorrencias[[#This Row],[Matricula]]="","",VLOOKUP(FOcorrencias[[#This Row],[Matricula]],Cadastros!$P:$Q,2,0))</f>
        <v>Funcionario 30</v>
      </c>
      <c r="G242" s="49" t="s">
        <v>87</v>
      </c>
      <c r="H242" s="79" t="s">
        <v>381</v>
      </c>
      <c r="I242" s="81" t="s">
        <v>367</v>
      </c>
      <c r="J242" s="82" t="s">
        <v>371</v>
      </c>
      <c r="K242" s="85" t="s">
        <v>379</v>
      </c>
      <c r="L242" s="89"/>
      <c r="M242" s="101" t="str" cm="1">
        <f t="array" ref="M242">INDEX('Jornada Prevista'!$H:$H,MATCH(1,('Jornada Prevista'!$B:$B=FOcorrencias[[#This Row],[Matricula]])*('Jornada Prevista'!$P:$P=FOcorrencias[[#This Row],[Mês/Ano]]),0))</f>
        <v>Empresa Z</v>
      </c>
      <c r="N242" s="101" t="str" cm="1">
        <f t="array" ref="N242">INDEX('Jornada Prevista'!$I:$I,MATCH(1,('Jornada Prevista'!$B:$B=FOcorrencias[[#This Row],[Matricula]])*('Jornada Prevista'!$P:$P=FOcorrencias[[#This Row],[Mês/Ano]]),0))</f>
        <v>Financeiro</v>
      </c>
      <c r="O242" s="97" t="str" cm="1">
        <f t="array" ref="O242">INDEX('Jornada Prevista'!$J:$J,MATCH(1,('Jornada Prevista'!$B:$B=FOcorrencias[[#This Row],[Matricula]])*('Jornada Prevista'!$P:$P=FOcorrencias[[#This Row],[Mês/Ano]]),0))</f>
        <v>Assistente</v>
      </c>
      <c r="P242" s="97" t="str" cm="1">
        <f t="array" ref="P242">INDEX('Jornada Prevista'!$K:$K,MATCH(1,('Jornada Prevista'!$B:$B=FOcorrencias[[#This Row],[Matricula]])*('Jornada Prevista'!$P:$P=FOcorrencias[[#This Row],[Mês/Ano]]),0))</f>
        <v>Turno B</v>
      </c>
      <c r="Q242" s="97" t="str" cm="1">
        <f t="array" ref="Q242">INDEX('Jornada Prevista'!$L:$L,MATCH(1,('Jornada Prevista'!$B:$B=FOcorrencias[[#This Row],[Matricula]])*('Jornada Prevista'!$P:$P=FOcorrencias[[#This Row],[Mês/Ano]]),0))</f>
        <v>12x36</v>
      </c>
      <c r="R242" s="97" t="str" cm="1">
        <f t="array" ref="R242">INDEX('Jornada Prevista'!$M:$M,MATCH(1,('Jornada Prevista'!$B:$B=FOcorrencias[[#This Row],[Matricula]])*('Jornada Prevista'!$P:$P=FOcorrencias[[#This Row],[Mês/Ano]]),0))</f>
        <v>CLT</v>
      </c>
      <c r="S242" s="97">
        <f>SUMIFS('Jornada Prevista'!$G:$G,'Jornada Prevista'!$B:$B,FOcorrencias[[#This Row],[Matricula]],'Jornada Prevista'!$P:$P,FOcorrencias[[#This Row],[Mês/Ano]])</f>
        <v>184.80000000000015</v>
      </c>
      <c r="T242" s="105">
        <f>SUMIFS('Jornada Prevista'!$N:$N,'Jornada Prevista'!$B:$B,FOcorrencias[[#This Row],[Matricula]],'Jornada Prevista'!$P:$P,FOcorrencias[[#This Row],[Mês/Ano]])</f>
        <v>3312.68</v>
      </c>
      <c r="U242" s="101">
        <f>SUMIFS('Jornada Prevista'!$O:$O,'Jornada Prevista'!$B:$B,FOcorrencias[[#This Row],[Matricula]],'Jornada Prevista'!$P:$P,FOcorrencias[[#This Row],[Mês/Ano]])</f>
        <v>17.925757575757562</v>
      </c>
      <c r="V242" s="94" t="str">
        <f>IF(FOcorrencias[[#This Row],[Data da Ocorrência]]="","",TEXT(FOcorrencias[[#This Row],[Data da Ocorrência]],"mm/aaaa"))</f>
        <v>12/2025</v>
      </c>
    </row>
    <row r="243" spans="2:22" ht="14.4" x14ac:dyDescent="0.25">
      <c r="B243" s="61">
        <v>240</v>
      </c>
      <c r="C243" s="51" t="s">
        <v>140</v>
      </c>
      <c r="D243" s="63" t="str">
        <f>IF(FOcorrencias[[#This Row],[Data da Ocorrência]]="","",TEXT(FOcorrencias[[#This Row],[Data da Ocorrência]],"dddd"))</f>
        <v>quarta-feira</v>
      </c>
      <c r="E243" s="79">
        <v>30</v>
      </c>
      <c r="F243" s="80" t="str">
        <f>IF(FOcorrencias[[#This Row],[Matricula]]="","",VLOOKUP(FOcorrencias[[#This Row],[Matricula]],Cadastros!$P:$Q,2,0))</f>
        <v>Funcionario 30</v>
      </c>
      <c r="G243" s="49" t="s">
        <v>90</v>
      </c>
      <c r="H243" s="79" t="s">
        <v>397</v>
      </c>
      <c r="I243" s="81"/>
      <c r="J243" s="82" t="s">
        <v>95</v>
      </c>
      <c r="K243" s="85" t="s">
        <v>368</v>
      </c>
      <c r="L243" s="89"/>
      <c r="M243" s="101" t="str" cm="1">
        <f t="array" ref="M243">INDEX('Jornada Prevista'!$H:$H,MATCH(1,('Jornada Prevista'!$B:$B=FOcorrencias[[#This Row],[Matricula]])*('Jornada Prevista'!$P:$P=FOcorrencias[[#This Row],[Mês/Ano]]),0))</f>
        <v>Empresa Z</v>
      </c>
      <c r="N243" s="101" t="str" cm="1">
        <f t="array" ref="N243">INDEX('Jornada Prevista'!$I:$I,MATCH(1,('Jornada Prevista'!$B:$B=FOcorrencias[[#This Row],[Matricula]])*('Jornada Prevista'!$P:$P=FOcorrencias[[#This Row],[Mês/Ano]]),0))</f>
        <v>Produção</v>
      </c>
      <c r="O243" s="97" t="str" cm="1">
        <f t="array" ref="O243">INDEX('Jornada Prevista'!$J:$J,MATCH(1,('Jornada Prevista'!$B:$B=FOcorrencias[[#This Row],[Matricula]])*('Jornada Prevista'!$P:$P=FOcorrencias[[#This Row],[Mês/Ano]]),0))</f>
        <v>Diretor</v>
      </c>
      <c r="P243" s="97" t="str" cm="1">
        <f t="array" ref="P243">INDEX('Jornada Prevista'!$K:$K,MATCH(1,('Jornada Prevista'!$B:$B=FOcorrencias[[#This Row],[Matricula]])*('Jornada Prevista'!$P:$P=FOcorrencias[[#This Row],[Mês/Ano]]),0))</f>
        <v>Turno A</v>
      </c>
      <c r="Q243" s="97" t="str" cm="1">
        <f t="array" ref="Q243">INDEX('Jornada Prevista'!$L:$L,MATCH(1,('Jornada Prevista'!$B:$B=FOcorrencias[[#This Row],[Matricula]])*('Jornada Prevista'!$P:$P=FOcorrencias[[#This Row],[Mês/Ano]]),0))</f>
        <v>12x36</v>
      </c>
      <c r="R243" s="97" t="str" cm="1">
        <f t="array" ref="R243">INDEX('Jornada Prevista'!$M:$M,MATCH(1,('Jornada Prevista'!$B:$B=FOcorrencias[[#This Row],[Matricula]])*('Jornada Prevista'!$P:$P=FOcorrencias[[#This Row],[Mês/Ano]]),0))</f>
        <v>CLT</v>
      </c>
      <c r="S243" s="97">
        <f>SUMIFS('Jornada Prevista'!$G:$G,'Jornada Prevista'!$B:$B,FOcorrencias[[#This Row],[Matricula]],'Jornada Prevista'!$P:$P,FOcorrencias[[#This Row],[Mês/Ano]])</f>
        <v>184.80000000000015</v>
      </c>
      <c r="T243" s="105">
        <f>SUMIFS('Jornada Prevista'!$N:$N,'Jornada Prevista'!$B:$B,FOcorrencias[[#This Row],[Matricula]],'Jornada Prevista'!$P:$P,FOcorrencias[[#This Row],[Mês/Ano]])</f>
        <v>6164.48</v>
      </c>
      <c r="U243" s="101">
        <f>SUMIFS('Jornada Prevista'!$O:$O,'Jornada Prevista'!$B:$B,FOcorrencias[[#This Row],[Matricula]],'Jornada Prevista'!$P:$P,FOcorrencias[[#This Row],[Mês/Ano]])</f>
        <v>33.357575757575731</v>
      </c>
      <c r="V243" s="94" t="str">
        <f>IF(FOcorrencias[[#This Row],[Data da Ocorrência]]="","",TEXT(FOcorrencias[[#This Row],[Data da Ocorrência]],"mm/aaaa"))</f>
        <v>10/2025</v>
      </c>
    </row>
    <row r="244" spans="2:22" ht="14.4" x14ac:dyDescent="0.25">
      <c r="B244" s="61">
        <v>241</v>
      </c>
      <c r="C244" s="51" t="s">
        <v>161</v>
      </c>
      <c r="D244" s="63" t="str">
        <f>IF(FOcorrencias[[#This Row],[Data da Ocorrência]]="","",TEXT(FOcorrencias[[#This Row],[Data da Ocorrência]],"dddd"))</f>
        <v>sexta-feira</v>
      </c>
      <c r="E244" s="79">
        <v>30</v>
      </c>
      <c r="F244" s="80" t="str">
        <f>IF(FOcorrencias[[#This Row],[Matricula]]="","",VLOOKUP(FOcorrencias[[#This Row],[Matricula]],Cadastros!$P:$Q,2,0))</f>
        <v>Funcionario 30</v>
      </c>
      <c r="G244" s="49" t="s">
        <v>88</v>
      </c>
      <c r="H244" s="79" t="s">
        <v>397</v>
      </c>
      <c r="I244" s="81" t="s">
        <v>389</v>
      </c>
      <c r="J244" s="82" t="s">
        <v>371</v>
      </c>
      <c r="K244" s="85" t="s">
        <v>396</v>
      </c>
      <c r="L244" s="89"/>
      <c r="M244" s="101" t="str" cm="1">
        <f t="array" ref="M244">INDEX('Jornada Prevista'!$H:$H,MATCH(1,('Jornada Prevista'!$B:$B=FOcorrencias[[#This Row],[Matricula]])*('Jornada Prevista'!$P:$P=FOcorrencias[[#This Row],[Mês/Ano]]),0))</f>
        <v>Empresa Y</v>
      </c>
      <c r="N244" s="101" t="str" cm="1">
        <f t="array" ref="N244">INDEX('Jornada Prevista'!$I:$I,MATCH(1,('Jornada Prevista'!$B:$B=FOcorrencias[[#This Row],[Matricula]])*('Jornada Prevista'!$P:$P=FOcorrencias[[#This Row],[Mês/Ano]]),0))</f>
        <v>Atendimento</v>
      </c>
      <c r="O244" s="97" t="str" cm="1">
        <f t="array" ref="O244">INDEX('Jornada Prevista'!$J:$J,MATCH(1,('Jornada Prevista'!$B:$B=FOcorrencias[[#This Row],[Matricula]])*('Jornada Prevista'!$P:$P=FOcorrencias[[#This Row],[Mês/Ano]]),0))</f>
        <v>Estagiário</v>
      </c>
      <c r="P244" s="97" t="str" cm="1">
        <f t="array" ref="P244">INDEX('Jornada Prevista'!$K:$K,MATCH(1,('Jornada Prevista'!$B:$B=FOcorrencias[[#This Row],[Matricula]])*('Jornada Prevista'!$P:$P=FOcorrencias[[#This Row],[Mês/Ano]]),0))</f>
        <v>Turno D</v>
      </c>
      <c r="Q244" s="97" t="str" cm="1">
        <f t="array" ref="Q244">INDEX('Jornada Prevista'!$L:$L,MATCH(1,('Jornada Prevista'!$B:$B=FOcorrencias[[#This Row],[Matricula]])*('Jornada Prevista'!$P:$P=FOcorrencias[[#This Row],[Mês/Ano]]),0))</f>
        <v>12x36</v>
      </c>
      <c r="R244" s="97" t="str" cm="1">
        <f t="array" ref="R244">INDEX('Jornada Prevista'!$M:$M,MATCH(1,('Jornada Prevista'!$B:$B=FOcorrencias[[#This Row],[Matricula]])*('Jornada Prevista'!$P:$P=FOcorrencias[[#This Row],[Mês/Ano]]),0))</f>
        <v>PJ</v>
      </c>
      <c r="S244" s="97">
        <f>SUMIFS('Jornada Prevista'!$G:$G,'Jornada Prevista'!$B:$B,FOcorrencias[[#This Row],[Matricula]],'Jornada Prevista'!$P:$P,FOcorrencias[[#This Row],[Mês/Ano]])</f>
        <v>184.80000000000015</v>
      </c>
      <c r="T244" s="105">
        <f>SUMIFS('Jornada Prevista'!$N:$N,'Jornada Prevista'!$B:$B,FOcorrencias[[#This Row],[Matricula]],'Jornada Prevista'!$P:$P,FOcorrencias[[#This Row],[Mês/Ano]])</f>
        <v>9950.3799999999992</v>
      </c>
      <c r="U244" s="101">
        <f>SUMIFS('Jornada Prevista'!$O:$O,'Jornada Prevista'!$B:$B,FOcorrencias[[#This Row],[Matricula]],'Jornada Prevista'!$P:$P,FOcorrencias[[#This Row],[Mês/Ano]])</f>
        <v>53.844047619047572</v>
      </c>
      <c r="V244" s="94" t="str">
        <f>IF(FOcorrencias[[#This Row],[Data da Ocorrência]]="","",TEXT(FOcorrencias[[#This Row],[Data da Ocorrência]],"mm/aaaa"))</f>
        <v>04/2025</v>
      </c>
    </row>
    <row r="245" spans="2:22" ht="14.4" x14ac:dyDescent="0.25">
      <c r="B245" s="61">
        <v>242</v>
      </c>
      <c r="C245" s="51" t="s">
        <v>243</v>
      </c>
      <c r="D245" s="63" t="str">
        <f>IF(FOcorrencias[[#This Row],[Data da Ocorrência]]="","",TEXT(FOcorrencias[[#This Row],[Data da Ocorrência]],"dddd"))</f>
        <v>terça-feira</v>
      </c>
      <c r="E245" s="79">
        <v>30</v>
      </c>
      <c r="F245" s="80" t="str">
        <f>IF(FOcorrencias[[#This Row],[Matricula]]="","",VLOOKUP(FOcorrencias[[#This Row],[Matricula]],Cadastros!$P:$Q,2,0))</f>
        <v>Funcionario 30</v>
      </c>
      <c r="G245" s="49" t="s">
        <v>87</v>
      </c>
      <c r="H245" s="79" t="s">
        <v>369</v>
      </c>
      <c r="I245" s="81"/>
      <c r="J245" s="82" t="s">
        <v>371</v>
      </c>
      <c r="K245" s="85" t="s">
        <v>375</v>
      </c>
      <c r="L245" s="89"/>
      <c r="M245" s="101" t="str" cm="1">
        <f t="array" ref="M245">INDEX('Jornada Prevista'!$H:$H,MATCH(1,('Jornada Prevista'!$B:$B=FOcorrencias[[#This Row],[Matricula]])*('Jornada Prevista'!$P:$P=FOcorrencias[[#This Row],[Mês/Ano]]),0))</f>
        <v>Empresa Z</v>
      </c>
      <c r="N245" s="101" t="str" cm="1">
        <f t="array" ref="N245">INDEX('Jornada Prevista'!$I:$I,MATCH(1,('Jornada Prevista'!$B:$B=FOcorrencias[[#This Row],[Matricula]])*('Jornada Prevista'!$P:$P=FOcorrencias[[#This Row],[Mês/Ano]]),0))</f>
        <v>Financeiro</v>
      </c>
      <c r="O245" s="97" t="str" cm="1">
        <f t="array" ref="O245">INDEX('Jornada Prevista'!$J:$J,MATCH(1,('Jornada Prevista'!$B:$B=FOcorrencias[[#This Row],[Matricula]])*('Jornada Prevista'!$P:$P=FOcorrencias[[#This Row],[Mês/Ano]]),0))</f>
        <v>Assistente</v>
      </c>
      <c r="P245" s="97" t="str" cm="1">
        <f t="array" ref="P245">INDEX('Jornada Prevista'!$K:$K,MATCH(1,('Jornada Prevista'!$B:$B=FOcorrencias[[#This Row],[Matricula]])*('Jornada Prevista'!$P:$P=FOcorrencias[[#This Row],[Mês/Ano]]),0))</f>
        <v>Turno B</v>
      </c>
      <c r="Q245" s="97" t="str" cm="1">
        <f t="array" ref="Q245">INDEX('Jornada Prevista'!$L:$L,MATCH(1,('Jornada Prevista'!$B:$B=FOcorrencias[[#This Row],[Matricula]])*('Jornada Prevista'!$P:$P=FOcorrencias[[#This Row],[Mês/Ano]]),0))</f>
        <v>12x36</v>
      </c>
      <c r="R245" s="97" t="str" cm="1">
        <f t="array" ref="R245">INDEX('Jornada Prevista'!$M:$M,MATCH(1,('Jornada Prevista'!$B:$B=FOcorrencias[[#This Row],[Matricula]])*('Jornada Prevista'!$P:$P=FOcorrencias[[#This Row],[Mês/Ano]]),0))</f>
        <v>CLT</v>
      </c>
      <c r="S245" s="97">
        <f>SUMIFS('Jornada Prevista'!$G:$G,'Jornada Prevista'!$B:$B,FOcorrencias[[#This Row],[Matricula]],'Jornada Prevista'!$P:$P,FOcorrencias[[#This Row],[Mês/Ano]])</f>
        <v>184.80000000000015</v>
      </c>
      <c r="T245" s="105">
        <f>SUMIFS('Jornada Prevista'!$N:$N,'Jornada Prevista'!$B:$B,FOcorrencias[[#This Row],[Matricula]],'Jornada Prevista'!$P:$P,FOcorrencias[[#This Row],[Mês/Ano]])</f>
        <v>3312.68</v>
      </c>
      <c r="U245" s="101">
        <f>SUMIFS('Jornada Prevista'!$O:$O,'Jornada Prevista'!$B:$B,FOcorrencias[[#This Row],[Matricula]],'Jornada Prevista'!$P:$P,FOcorrencias[[#This Row],[Mês/Ano]])</f>
        <v>17.925757575757562</v>
      </c>
      <c r="V245" s="94" t="str">
        <f>IF(FOcorrencias[[#This Row],[Data da Ocorrência]]="","",TEXT(FOcorrencias[[#This Row],[Data da Ocorrência]],"mm/aaaa"))</f>
        <v>12/2025</v>
      </c>
    </row>
    <row r="246" spans="2:22" ht="14.4" x14ac:dyDescent="0.25">
      <c r="B246" s="61">
        <v>243</v>
      </c>
      <c r="C246" s="51" t="s">
        <v>194</v>
      </c>
      <c r="D246" s="63" t="str">
        <f>IF(FOcorrencias[[#This Row],[Data da Ocorrência]]="","",TEXT(FOcorrencias[[#This Row],[Data da Ocorrência]],"dddd"))</f>
        <v>quinta-feira</v>
      </c>
      <c r="E246" s="79">
        <v>30</v>
      </c>
      <c r="F246" s="80" t="str">
        <f>IF(FOcorrencias[[#This Row],[Matricula]]="","",VLOOKUP(FOcorrencias[[#This Row],[Matricula]],Cadastros!$P:$Q,2,0))</f>
        <v>Funcionario 30</v>
      </c>
      <c r="G246" s="49" t="s">
        <v>87</v>
      </c>
      <c r="H246" s="79" t="s">
        <v>397</v>
      </c>
      <c r="I246" s="81"/>
      <c r="J246" s="82" t="s">
        <v>371</v>
      </c>
      <c r="K246" s="85" t="s">
        <v>375</v>
      </c>
      <c r="L246" s="89" t="s">
        <v>388</v>
      </c>
      <c r="M246" s="101" t="str" cm="1">
        <f t="array" ref="M246">INDEX('Jornada Prevista'!$H:$H,MATCH(1,('Jornada Prevista'!$B:$B=FOcorrencias[[#This Row],[Matricula]])*('Jornada Prevista'!$P:$P=FOcorrencias[[#This Row],[Mês/Ano]]),0))</f>
        <v>Empresa Y</v>
      </c>
      <c r="N246" s="101" t="str" cm="1">
        <f t="array" ref="N246">INDEX('Jornada Prevista'!$I:$I,MATCH(1,('Jornada Prevista'!$B:$B=FOcorrencias[[#This Row],[Matricula]])*('Jornada Prevista'!$P:$P=FOcorrencias[[#This Row],[Mês/Ano]]),0))</f>
        <v>Administração</v>
      </c>
      <c r="O246" s="97" t="str" cm="1">
        <f t="array" ref="O246">INDEX('Jornada Prevista'!$J:$J,MATCH(1,('Jornada Prevista'!$B:$B=FOcorrencias[[#This Row],[Matricula]])*('Jornada Prevista'!$P:$P=FOcorrencias[[#This Row],[Mês/Ano]]),0))</f>
        <v>Analista</v>
      </c>
      <c r="P246" s="97" t="str" cm="1">
        <f t="array" ref="P246">INDEX('Jornada Prevista'!$K:$K,MATCH(1,('Jornada Prevista'!$B:$B=FOcorrencias[[#This Row],[Matricula]])*('Jornada Prevista'!$P:$P=FOcorrencias[[#This Row],[Mês/Ano]]),0))</f>
        <v>Turno Folguista</v>
      </c>
      <c r="Q246" s="97" t="str" cm="1">
        <f t="array" ref="Q246">INDEX('Jornada Prevista'!$L:$L,MATCH(1,('Jornada Prevista'!$B:$B=FOcorrencias[[#This Row],[Matricula]])*('Jornada Prevista'!$P:$P=FOcorrencias[[#This Row],[Mês/Ano]]),0))</f>
        <v>6x1</v>
      </c>
      <c r="R246" s="97" t="str" cm="1">
        <f t="array" ref="R246">INDEX('Jornada Prevista'!$M:$M,MATCH(1,('Jornada Prevista'!$B:$B=FOcorrencias[[#This Row],[Matricula]])*('Jornada Prevista'!$P:$P=FOcorrencias[[#This Row],[Mês/Ano]]),0))</f>
        <v>PJ</v>
      </c>
      <c r="S246" s="97">
        <f>SUMIFS('Jornada Prevista'!$G:$G,'Jornada Prevista'!$B:$B,FOcorrencias[[#This Row],[Matricula]],'Jornada Prevista'!$P:$P,FOcorrencias[[#This Row],[Mês/Ano]])</f>
        <v>184.80000000000015</v>
      </c>
      <c r="T246" s="105">
        <f>SUMIFS('Jornada Prevista'!$N:$N,'Jornada Prevista'!$B:$B,FOcorrencias[[#This Row],[Matricula]],'Jornada Prevista'!$P:$P,FOcorrencias[[#This Row],[Mês/Ano]])</f>
        <v>2165.87</v>
      </c>
      <c r="U246" s="101">
        <f>SUMIFS('Jornada Prevista'!$O:$O,'Jornada Prevista'!$B:$B,FOcorrencias[[#This Row],[Matricula]],'Jornada Prevista'!$P:$P,FOcorrencias[[#This Row],[Mês/Ano]])</f>
        <v>11.720075757575747</v>
      </c>
      <c r="V246" s="94" t="str">
        <f>IF(FOcorrencias[[#This Row],[Data da Ocorrência]]="","",TEXT(FOcorrencias[[#This Row],[Data da Ocorrência]],"mm/aaaa"))</f>
        <v>09/2025</v>
      </c>
    </row>
    <row r="247" spans="2:22" ht="14.4" x14ac:dyDescent="0.25">
      <c r="B247" s="61">
        <v>244</v>
      </c>
      <c r="C247" s="51" t="s">
        <v>190</v>
      </c>
      <c r="D247" s="63" t="str">
        <f>IF(FOcorrencias[[#This Row],[Data da Ocorrência]]="","",TEXT(FOcorrencias[[#This Row],[Data da Ocorrência]],"dddd"))</f>
        <v>quinta-feira</v>
      </c>
      <c r="E247" s="79">
        <v>30</v>
      </c>
      <c r="F247" s="80" t="str">
        <f>IF(FOcorrencias[[#This Row],[Matricula]]="","",VLOOKUP(FOcorrencias[[#This Row],[Matricula]],Cadastros!$P:$Q,2,0))</f>
        <v>Funcionario 30</v>
      </c>
      <c r="G247" s="49" t="s">
        <v>89</v>
      </c>
      <c r="H247" s="79" t="s">
        <v>386</v>
      </c>
      <c r="I247" s="81"/>
      <c r="J247" s="82" t="s">
        <v>371</v>
      </c>
      <c r="K247" s="85" t="s">
        <v>368</v>
      </c>
      <c r="L247" s="89" t="s">
        <v>388</v>
      </c>
      <c r="M247" s="101" t="str" cm="1">
        <f t="array" ref="M247">INDEX('Jornada Prevista'!$H:$H,MATCH(1,('Jornada Prevista'!$B:$B=FOcorrencias[[#This Row],[Matricula]])*('Jornada Prevista'!$P:$P=FOcorrencias[[#This Row],[Mês/Ano]]),0))</f>
        <v>Empresa Y</v>
      </c>
      <c r="N247" s="101" t="str" cm="1">
        <f t="array" ref="N247">INDEX('Jornada Prevista'!$I:$I,MATCH(1,('Jornada Prevista'!$B:$B=FOcorrencias[[#This Row],[Matricula]])*('Jornada Prevista'!$P:$P=FOcorrencias[[#This Row],[Mês/Ano]]),0))</f>
        <v>Recursos Humanos</v>
      </c>
      <c r="O247" s="97" t="str" cm="1">
        <f t="array" ref="O247">INDEX('Jornada Prevista'!$J:$J,MATCH(1,('Jornada Prevista'!$B:$B=FOcorrencias[[#This Row],[Matricula]])*('Jornada Prevista'!$P:$P=FOcorrencias[[#This Row],[Mês/Ano]]),0))</f>
        <v>Auxiliar</v>
      </c>
      <c r="P247" s="97" t="str" cm="1">
        <f t="array" ref="P247">INDEX('Jornada Prevista'!$K:$K,MATCH(1,('Jornada Prevista'!$B:$B=FOcorrencias[[#This Row],[Matricula]])*('Jornada Prevista'!$P:$P=FOcorrencias[[#This Row],[Mês/Ano]]),0))</f>
        <v>Turno B</v>
      </c>
      <c r="Q247" s="97" t="str" cm="1">
        <f t="array" ref="Q247">INDEX('Jornada Prevista'!$L:$L,MATCH(1,('Jornada Prevista'!$B:$B=FOcorrencias[[#This Row],[Matricula]])*('Jornada Prevista'!$P:$P=FOcorrencias[[#This Row],[Mês/Ano]]),0))</f>
        <v>6x1</v>
      </c>
      <c r="R247" s="97" t="str" cm="1">
        <f t="array" ref="R247">INDEX('Jornada Prevista'!$M:$M,MATCH(1,('Jornada Prevista'!$B:$B=FOcorrencias[[#This Row],[Matricula]])*('Jornada Prevista'!$P:$P=FOcorrencias[[#This Row],[Mês/Ano]]),0))</f>
        <v>Estágio</v>
      </c>
      <c r="S247" s="97">
        <f>SUMIFS('Jornada Prevista'!$G:$G,'Jornada Prevista'!$B:$B,FOcorrencias[[#This Row],[Matricula]],'Jornada Prevista'!$P:$P,FOcorrencias[[#This Row],[Mês/Ano]])</f>
        <v>184.80000000000015</v>
      </c>
      <c r="T247" s="105">
        <f>SUMIFS('Jornada Prevista'!$N:$N,'Jornada Prevista'!$B:$B,FOcorrencias[[#This Row],[Matricula]],'Jornada Prevista'!$P:$P,FOcorrencias[[#This Row],[Mês/Ano]])</f>
        <v>7544.44</v>
      </c>
      <c r="U247" s="101">
        <f>SUMIFS('Jornada Prevista'!$O:$O,'Jornada Prevista'!$B:$B,FOcorrencias[[#This Row],[Matricula]],'Jornada Prevista'!$P:$P,FOcorrencias[[#This Row],[Mês/Ano]])</f>
        <v>40.824891774891739</v>
      </c>
      <c r="V247" s="94" t="str">
        <f>IF(FOcorrencias[[#This Row],[Data da Ocorrência]]="","",TEXT(FOcorrencias[[#This Row],[Data da Ocorrência]],"mm/aaaa"))</f>
        <v>11/2025</v>
      </c>
    </row>
    <row r="248" spans="2:22" ht="14.4" x14ac:dyDescent="0.25">
      <c r="B248" s="61">
        <v>245</v>
      </c>
      <c r="C248" s="51" t="s">
        <v>323</v>
      </c>
      <c r="D248" s="63" t="str">
        <f>IF(FOcorrencias[[#This Row],[Data da Ocorrência]]="","",TEXT(FOcorrencias[[#This Row],[Data da Ocorrência]],"dddd"))</f>
        <v>sábado</v>
      </c>
      <c r="E248" s="79">
        <v>30</v>
      </c>
      <c r="F248" s="80" t="str">
        <f>IF(FOcorrencias[[#This Row],[Matricula]]="","",VLOOKUP(FOcorrencias[[#This Row],[Matricula]],Cadastros!$P:$Q,2,0))</f>
        <v>Funcionario 30</v>
      </c>
      <c r="G248" s="49" t="s">
        <v>89</v>
      </c>
      <c r="H248" s="79" t="s">
        <v>397</v>
      </c>
      <c r="I248" s="81"/>
      <c r="J248" s="82" t="s">
        <v>95</v>
      </c>
      <c r="K248" s="85" t="s">
        <v>398</v>
      </c>
      <c r="L248" s="89"/>
      <c r="M248" s="101" t="str" cm="1">
        <f t="array" ref="M248">INDEX('Jornada Prevista'!$H:$H,MATCH(1,('Jornada Prevista'!$B:$B=FOcorrencias[[#This Row],[Matricula]])*('Jornada Prevista'!$P:$P=FOcorrencias[[#This Row],[Mês/Ano]]),0))</f>
        <v>Empresa X</v>
      </c>
      <c r="N248" s="101" t="str" cm="1">
        <f t="array" ref="N248">INDEX('Jornada Prevista'!$I:$I,MATCH(1,('Jornada Prevista'!$B:$B=FOcorrencias[[#This Row],[Matricula]])*('Jornada Prevista'!$P:$P=FOcorrencias[[#This Row],[Mês/Ano]]),0))</f>
        <v>Produção</v>
      </c>
      <c r="O248" s="97" t="str" cm="1">
        <f t="array" ref="O248">INDEX('Jornada Prevista'!$J:$J,MATCH(1,('Jornada Prevista'!$B:$B=FOcorrencias[[#This Row],[Matricula]])*('Jornada Prevista'!$P:$P=FOcorrencias[[#This Row],[Mês/Ano]]),0))</f>
        <v>Auxiliar</v>
      </c>
      <c r="P248" s="97" t="str" cm="1">
        <f t="array" ref="P248">INDEX('Jornada Prevista'!$K:$K,MATCH(1,('Jornada Prevista'!$B:$B=FOcorrencias[[#This Row],[Matricula]])*('Jornada Prevista'!$P:$P=FOcorrencias[[#This Row],[Mês/Ano]]),0))</f>
        <v>Turno D</v>
      </c>
      <c r="Q248" s="97" t="str" cm="1">
        <f t="array" ref="Q248">INDEX('Jornada Prevista'!$L:$L,MATCH(1,('Jornada Prevista'!$B:$B=FOcorrencias[[#This Row],[Matricula]])*('Jornada Prevista'!$P:$P=FOcorrencias[[#This Row],[Mês/Ano]]),0))</f>
        <v>12x36</v>
      </c>
      <c r="R248" s="97" t="str" cm="1">
        <f t="array" ref="R248">INDEX('Jornada Prevista'!$M:$M,MATCH(1,('Jornada Prevista'!$B:$B=FOcorrencias[[#This Row],[Matricula]])*('Jornada Prevista'!$P:$P=FOcorrencias[[#This Row],[Mês/Ano]]),0))</f>
        <v>Estágio</v>
      </c>
      <c r="S248" s="97">
        <f>SUMIFS('Jornada Prevista'!$G:$G,'Jornada Prevista'!$B:$B,FOcorrencias[[#This Row],[Matricula]],'Jornada Prevista'!$P:$P,FOcorrencias[[#This Row],[Mês/Ano]])</f>
        <v>184.80000000000015</v>
      </c>
      <c r="T248" s="105">
        <f>SUMIFS('Jornada Prevista'!$N:$N,'Jornada Prevista'!$B:$B,FOcorrencias[[#This Row],[Matricula]],'Jornada Prevista'!$P:$P,FOcorrencias[[#This Row],[Mês/Ano]])</f>
        <v>5760.81</v>
      </c>
      <c r="U248" s="101">
        <f>SUMIFS('Jornada Prevista'!$O:$O,'Jornada Prevista'!$B:$B,FOcorrencias[[#This Row],[Matricula]],'Jornada Prevista'!$P:$P,FOcorrencias[[#This Row],[Mês/Ano]])</f>
        <v>31.173214285714263</v>
      </c>
      <c r="V248" s="94" t="str">
        <f>IF(FOcorrencias[[#This Row],[Data da Ocorrência]]="","",TEXT(FOcorrencias[[#This Row],[Data da Ocorrência]],"mm/aaaa"))</f>
        <v>06/2025</v>
      </c>
    </row>
    <row r="249" spans="2:22" ht="14.4" x14ac:dyDescent="0.25">
      <c r="B249" s="61">
        <v>246</v>
      </c>
      <c r="C249" s="51" t="s">
        <v>259</v>
      </c>
      <c r="D249" s="63" t="str">
        <f>IF(FOcorrencias[[#This Row],[Data da Ocorrência]]="","",TEXT(FOcorrencias[[#This Row],[Data da Ocorrência]],"dddd"))</f>
        <v>segunda-feira</v>
      </c>
      <c r="E249" s="79">
        <v>31</v>
      </c>
      <c r="F249" s="80" t="str">
        <f>IF(FOcorrencias[[#This Row],[Matricula]]="","",VLOOKUP(FOcorrencias[[#This Row],[Matricula]],Cadastros!$P:$Q,2,0))</f>
        <v>Funcionario 31</v>
      </c>
      <c r="G249" s="49" t="s">
        <v>88</v>
      </c>
      <c r="H249" s="79" t="s">
        <v>397</v>
      </c>
      <c r="I249" s="81"/>
      <c r="J249" s="82" t="s">
        <v>371</v>
      </c>
      <c r="K249" s="85" t="s">
        <v>402</v>
      </c>
      <c r="L249" s="89"/>
      <c r="M249" s="101" t="str" cm="1">
        <f t="array" ref="M249">INDEX('Jornada Prevista'!$H:$H,MATCH(1,('Jornada Prevista'!$B:$B=FOcorrencias[[#This Row],[Matricula]])*('Jornada Prevista'!$P:$P=FOcorrencias[[#This Row],[Mês/Ano]]),0))</f>
        <v>Empresa Y</v>
      </c>
      <c r="N249" s="101" t="str" cm="1">
        <f t="array" ref="N249">INDEX('Jornada Prevista'!$I:$I,MATCH(1,('Jornada Prevista'!$B:$B=FOcorrencias[[#This Row],[Matricula]])*('Jornada Prevista'!$P:$P=FOcorrencias[[#This Row],[Mês/Ano]]),0))</f>
        <v>Jurídico</v>
      </c>
      <c r="O249" s="97" t="str" cm="1">
        <f t="array" ref="O249">INDEX('Jornada Prevista'!$J:$J,MATCH(1,('Jornada Prevista'!$B:$B=FOcorrencias[[#This Row],[Matricula]])*('Jornada Prevista'!$P:$P=FOcorrencias[[#This Row],[Mês/Ano]]),0))</f>
        <v>Analista</v>
      </c>
      <c r="P249" s="97" t="str" cm="1">
        <f t="array" ref="P249">INDEX('Jornada Prevista'!$K:$K,MATCH(1,('Jornada Prevista'!$B:$B=FOcorrencias[[#This Row],[Matricula]])*('Jornada Prevista'!$P:$P=FOcorrencias[[#This Row],[Mês/Ano]]),0))</f>
        <v>Turno B</v>
      </c>
      <c r="Q249" s="97" t="str" cm="1">
        <f t="array" ref="Q249">INDEX('Jornada Prevista'!$L:$L,MATCH(1,('Jornada Prevista'!$B:$B=FOcorrencias[[#This Row],[Matricula]])*('Jornada Prevista'!$P:$P=FOcorrencias[[#This Row],[Mês/Ano]]),0))</f>
        <v>6x1</v>
      </c>
      <c r="R249" s="97" t="str" cm="1">
        <f t="array" ref="R249">INDEX('Jornada Prevista'!$M:$M,MATCH(1,('Jornada Prevista'!$B:$B=FOcorrencias[[#This Row],[Matricula]])*('Jornada Prevista'!$P:$P=FOcorrencias[[#This Row],[Mês/Ano]]),0))</f>
        <v>Estágio</v>
      </c>
      <c r="S249" s="97">
        <f>SUMIFS('Jornada Prevista'!$G:$G,'Jornada Prevista'!$B:$B,FOcorrencias[[#This Row],[Matricula]],'Jornada Prevista'!$P:$P,FOcorrencias[[#This Row],[Mês/Ano]])</f>
        <v>184.80000000000015</v>
      </c>
      <c r="T249" s="105">
        <f>SUMIFS('Jornada Prevista'!$N:$N,'Jornada Prevista'!$B:$B,FOcorrencias[[#This Row],[Matricula]],'Jornada Prevista'!$P:$P,FOcorrencias[[#This Row],[Mês/Ano]])</f>
        <v>11893.55</v>
      </c>
      <c r="U249" s="101">
        <f>SUMIFS('Jornada Prevista'!$O:$O,'Jornada Prevista'!$B:$B,FOcorrencias[[#This Row],[Matricula]],'Jornada Prevista'!$P:$P,FOcorrencias[[#This Row],[Mês/Ano]])</f>
        <v>64.359036796536742</v>
      </c>
      <c r="V249" s="94" t="str">
        <f>IF(FOcorrencias[[#This Row],[Data da Ocorrência]]="","",TEXT(FOcorrencias[[#This Row],[Data da Ocorrência]],"mm/aaaa"))</f>
        <v>09/2025</v>
      </c>
    </row>
    <row r="250" spans="2:22" ht="14.4" x14ac:dyDescent="0.25">
      <c r="B250" s="61">
        <v>247</v>
      </c>
      <c r="C250" s="51" t="s">
        <v>220</v>
      </c>
      <c r="D250" s="63" t="str">
        <f>IF(FOcorrencias[[#This Row],[Data da Ocorrência]]="","",TEXT(FOcorrencias[[#This Row],[Data da Ocorrência]],"dddd"))</f>
        <v>quarta-feira</v>
      </c>
      <c r="E250" s="79">
        <v>31</v>
      </c>
      <c r="F250" s="80" t="str">
        <f>IF(FOcorrencias[[#This Row],[Matricula]]="","",VLOOKUP(FOcorrencias[[#This Row],[Matricula]],Cadastros!$P:$Q,2,0))</f>
        <v>Funcionario 31</v>
      </c>
      <c r="G250" s="49" t="s">
        <v>90</v>
      </c>
      <c r="H250" s="79" t="s">
        <v>384</v>
      </c>
      <c r="I250" s="81"/>
      <c r="J250" s="82" t="s">
        <v>371</v>
      </c>
      <c r="K250" s="85" t="s">
        <v>382</v>
      </c>
      <c r="L250" s="89"/>
      <c r="M250" s="101" t="str" cm="1">
        <f t="array" ref="M250">INDEX('Jornada Prevista'!$H:$H,MATCH(1,('Jornada Prevista'!$B:$B=FOcorrencias[[#This Row],[Matricula]])*('Jornada Prevista'!$P:$P=FOcorrencias[[#This Row],[Mês/Ano]]),0))</f>
        <v>Empresa Z</v>
      </c>
      <c r="N250" s="101" t="str" cm="1">
        <f t="array" ref="N250">INDEX('Jornada Prevista'!$I:$I,MATCH(1,('Jornada Prevista'!$B:$B=FOcorrencias[[#This Row],[Matricula]])*('Jornada Prevista'!$P:$P=FOcorrencias[[#This Row],[Mês/Ano]]),0))</f>
        <v>Vendas</v>
      </c>
      <c r="O250" s="97" t="str" cm="1">
        <f t="array" ref="O250">INDEX('Jornada Prevista'!$J:$J,MATCH(1,('Jornada Prevista'!$B:$B=FOcorrencias[[#This Row],[Matricula]])*('Jornada Prevista'!$P:$P=FOcorrencias[[#This Row],[Mês/Ano]]),0))</f>
        <v>Analista de Projetos</v>
      </c>
      <c r="P250" s="97" t="str" cm="1">
        <f t="array" ref="P250">INDEX('Jornada Prevista'!$K:$K,MATCH(1,('Jornada Prevista'!$B:$B=FOcorrencias[[#This Row],[Matricula]])*('Jornada Prevista'!$P:$P=FOcorrencias[[#This Row],[Mês/Ano]]),0))</f>
        <v>Turno C</v>
      </c>
      <c r="Q250" s="97" t="str" cm="1">
        <f t="array" ref="Q250">INDEX('Jornada Prevista'!$L:$L,MATCH(1,('Jornada Prevista'!$B:$B=FOcorrencias[[#This Row],[Matricula]])*('Jornada Prevista'!$P:$P=FOcorrencias[[#This Row],[Mês/Ano]]),0))</f>
        <v>12x36</v>
      </c>
      <c r="R250" s="97" t="str" cm="1">
        <f t="array" ref="R250">INDEX('Jornada Prevista'!$M:$M,MATCH(1,('Jornada Prevista'!$B:$B=FOcorrencias[[#This Row],[Matricula]])*('Jornada Prevista'!$P:$P=FOcorrencias[[#This Row],[Mês/Ano]]),0))</f>
        <v>Estágio</v>
      </c>
      <c r="S250" s="97">
        <f>SUMIFS('Jornada Prevista'!$G:$G,'Jornada Prevista'!$B:$B,FOcorrencias[[#This Row],[Matricula]],'Jornada Prevista'!$P:$P,FOcorrencias[[#This Row],[Mês/Ano]])</f>
        <v>184.80000000000015</v>
      </c>
      <c r="T250" s="105">
        <f>SUMIFS('Jornada Prevista'!$N:$N,'Jornada Prevista'!$B:$B,FOcorrencias[[#This Row],[Matricula]],'Jornada Prevista'!$P:$P,FOcorrencias[[#This Row],[Mês/Ano]])</f>
        <v>10555.86</v>
      </c>
      <c r="U250" s="101">
        <f>SUMIFS('Jornada Prevista'!$O:$O,'Jornada Prevista'!$B:$B,FOcorrencias[[#This Row],[Matricula]],'Jornada Prevista'!$P:$P,FOcorrencias[[#This Row],[Mês/Ano]])</f>
        <v>57.1204545454545</v>
      </c>
      <c r="V250" s="94" t="str">
        <f>IF(FOcorrencias[[#This Row],[Data da Ocorrência]]="","",TEXT(FOcorrencias[[#This Row],[Data da Ocorrência]],"mm/aaaa"))</f>
        <v>04/2025</v>
      </c>
    </row>
    <row r="251" spans="2:22" ht="14.4" x14ac:dyDescent="0.25">
      <c r="B251" s="61">
        <v>248</v>
      </c>
      <c r="C251" s="51" t="s">
        <v>183</v>
      </c>
      <c r="D251" s="63" t="str">
        <f>IF(FOcorrencias[[#This Row],[Data da Ocorrência]]="","",TEXT(FOcorrencias[[#This Row],[Data da Ocorrência]],"dddd"))</f>
        <v>quarta-feira</v>
      </c>
      <c r="E251" s="79">
        <v>31</v>
      </c>
      <c r="F251" s="80" t="str">
        <f>IF(FOcorrencias[[#This Row],[Matricula]]="","",VLOOKUP(FOcorrencias[[#This Row],[Matricula]],Cadastros!$P:$Q,2,0))</f>
        <v>Funcionario 31</v>
      </c>
      <c r="G251" s="49" t="s">
        <v>90</v>
      </c>
      <c r="H251" s="79" t="s">
        <v>384</v>
      </c>
      <c r="I251" s="81"/>
      <c r="J251" s="82" t="s">
        <v>371</v>
      </c>
      <c r="K251" s="85" t="s">
        <v>370</v>
      </c>
      <c r="L251" s="89"/>
      <c r="M251" s="101" t="str" cm="1">
        <f t="array" ref="M251">INDEX('Jornada Prevista'!$H:$H,MATCH(1,('Jornada Prevista'!$B:$B=FOcorrencias[[#This Row],[Matricula]])*('Jornada Prevista'!$P:$P=FOcorrencias[[#This Row],[Mês/Ano]]),0))</f>
        <v>Empresa Z</v>
      </c>
      <c r="N251" s="101" t="str" cm="1">
        <f t="array" ref="N251">INDEX('Jornada Prevista'!$I:$I,MATCH(1,('Jornada Prevista'!$B:$B=FOcorrencias[[#This Row],[Matricula]])*('Jornada Prevista'!$P:$P=FOcorrencias[[#This Row],[Mês/Ano]]),0))</f>
        <v>Financeiro</v>
      </c>
      <c r="O251" s="97" t="str" cm="1">
        <f t="array" ref="O251">INDEX('Jornada Prevista'!$J:$J,MATCH(1,('Jornada Prevista'!$B:$B=FOcorrencias[[#This Row],[Matricula]])*('Jornada Prevista'!$P:$P=FOcorrencias[[#This Row],[Mês/Ano]]),0))</f>
        <v>Atendente</v>
      </c>
      <c r="P251" s="97" t="str" cm="1">
        <f t="array" ref="P251">INDEX('Jornada Prevista'!$K:$K,MATCH(1,('Jornada Prevista'!$B:$B=FOcorrencias[[#This Row],[Matricula]])*('Jornada Prevista'!$P:$P=FOcorrencias[[#This Row],[Mês/Ano]]),0))</f>
        <v>Turno D</v>
      </c>
      <c r="Q251" s="97" t="str" cm="1">
        <f t="array" ref="Q251">INDEX('Jornada Prevista'!$L:$L,MATCH(1,('Jornada Prevista'!$B:$B=FOcorrencias[[#This Row],[Matricula]])*('Jornada Prevista'!$P:$P=FOcorrencias[[#This Row],[Mês/Ano]]),0))</f>
        <v>6x1</v>
      </c>
      <c r="R251" s="97" t="str" cm="1">
        <f t="array" ref="R251">INDEX('Jornada Prevista'!$M:$M,MATCH(1,('Jornada Prevista'!$B:$B=FOcorrencias[[#This Row],[Matricula]])*('Jornada Prevista'!$P:$P=FOcorrencias[[#This Row],[Mês/Ano]]),0))</f>
        <v>Estágio</v>
      </c>
      <c r="S251" s="97">
        <f>SUMIFS('Jornada Prevista'!$G:$G,'Jornada Prevista'!$B:$B,FOcorrencias[[#This Row],[Matricula]],'Jornada Prevista'!$P:$P,FOcorrencias[[#This Row],[Mês/Ano]])</f>
        <v>184.80000000000015</v>
      </c>
      <c r="T251" s="105">
        <f>SUMIFS('Jornada Prevista'!$N:$N,'Jornada Prevista'!$B:$B,FOcorrencias[[#This Row],[Matricula]],'Jornada Prevista'!$P:$P,FOcorrencias[[#This Row],[Mês/Ano]])</f>
        <v>9507.1</v>
      </c>
      <c r="U251" s="101">
        <f>SUMIFS('Jornada Prevista'!$O:$O,'Jornada Prevista'!$B:$B,FOcorrencias[[#This Row],[Matricula]],'Jornada Prevista'!$P:$P,FOcorrencias[[#This Row],[Mês/Ano]])</f>
        <v>51.445346320346282</v>
      </c>
      <c r="V251" s="94" t="str">
        <f>IF(FOcorrencias[[#This Row],[Data da Ocorrência]]="","",TEXT(FOcorrencias[[#This Row],[Data da Ocorrência]],"mm/aaaa"))</f>
        <v>08/2025</v>
      </c>
    </row>
    <row r="252" spans="2:22" ht="14.4" x14ac:dyDescent="0.25">
      <c r="B252" s="61">
        <v>249</v>
      </c>
      <c r="C252" s="51" t="s">
        <v>324</v>
      </c>
      <c r="D252" s="63" t="str">
        <f>IF(FOcorrencias[[#This Row],[Data da Ocorrência]]="","",TEXT(FOcorrencias[[#This Row],[Data da Ocorrência]],"dddd"))</f>
        <v>quarta-feira</v>
      </c>
      <c r="E252" s="79">
        <v>31</v>
      </c>
      <c r="F252" s="80" t="str">
        <f>IF(FOcorrencias[[#This Row],[Matricula]]="","",VLOOKUP(FOcorrencias[[#This Row],[Matricula]],Cadastros!$P:$Q,2,0))</f>
        <v>Funcionario 31</v>
      </c>
      <c r="G252" s="49" t="s">
        <v>90</v>
      </c>
      <c r="H252" s="79" t="s">
        <v>391</v>
      </c>
      <c r="I252" s="81"/>
      <c r="J252" s="82" t="s">
        <v>95</v>
      </c>
      <c r="K252" s="85" t="s">
        <v>375</v>
      </c>
      <c r="L252" s="89"/>
      <c r="M252" s="101" t="str" cm="1">
        <f t="array" ref="M252">INDEX('Jornada Prevista'!$H:$H,MATCH(1,('Jornada Prevista'!$B:$B=FOcorrencias[[#This Row],[Matricula]])*('Jornada Prevista'!$P:$P=FOcorrencias[[#This Row],[Mês/Ano]]),0))</f>
        <v>Empresa Z</v>
      </c>
      <c r="N252" s="101" t="str" cm="1">
        <f t="array" ref="N252">INDEX('Jornada Prevista'!$I:$I,MATCH(1,('Jornada Prevista'!$B:$B=FOcorrencias[[#This Row],[Matricula]])*('Jornada Prevista'!$P:$P=FOcorrencias[[#This Row],[Mês/Ano]]),0))</f>
        <v>Vendas</v>
      </c>
      <c r="O252" s="97" t="str" cm="1">
        <f t="array" ref="O252">INDEX('Jornada Prevista'!$J:$J,MATCH(1,('Jornada Prevista'!$B:$B=FOcorrencias[[#This Row],[Matricula]])*('Jornada Prevista'!$P:$P=FOcorrencias[[#This Row],[Mês/Ano]]),0))</f>
        <v>Analista de Projetos</v>
      </c>
      <c r="P252" s="97" t="str" cm="1">
        <f t="array" ref="P252">INDEX('Jornada Prevista'!$K:$K,MATCH(1,('Jornada Prevista'!$B:$B=FOcorrencias[[#This Row],[Matricula]])*('Jornada Prevista'!$P:$P=FOcorrencias[[#This Row],[Mês/Ano]]),0))</f>
        <v>Turno C</v>
      </c>
      <c r="Q252" s="97" t="str" cm="1">
        <f t="array" ref="Q252">INDEX('Jornada Prevista'!$L:$L,MATCH(1,('Jornada Prevista'!$B:$B=FOcorrencias[[#This Row],[Matricula]])*('Jornada Prevista'!$P:$P=FOcorrencias[[#This Row],[Mês/Ano]]),0))</f>
        <v>12x36</v>
      </c>
      <c r="R252" s="97" t="str" cm="1">
        <f t="array" ref="R252">INDEX('Jornada Prevista'!$M:$M,MATCH(1,('Jornada Prevista'!$B:$B=FOcorrencias[[#This Row],[Matricula]])*('Jornada Prevista'!$P:$P=FOcorrencias[[#This Row],[Mês/Ano]]),0))</f>
        <v>Estágio</v>
      </c>
      <c r="S252" s="97">
        <f>SUMIFS('Jornada Prevista'!$G:$G,'Jornada Prevista'!$B:$B,FOcorrencias[[#This Row],[Matricula]],'Jornada Prevista'!$P:$P,FOcorrencias[[#This Row],[Mês/Ano]])</f>
        <v>184.80000000000015</v>
      </c>
      <c r="T252" s="105">
        <f>SUMIFS('Jornada Prevista'!$N:$N,'Jornada Prevista'!$B:$B,FOcorrencias[[#This Row],[Matricula]],'Jornada Prevista'!$P:$P,FOcorrencias[[#This Row],[Mês/Ano]])</f>
        <v>10555.86</v>
      </c>
      <c r="U252" s="101">
        <f>SUMIFS('Jornada Prevista'!$O:$O,'Jornada Prevista'!$B:$B,FOcorrencias[[#This Row],[Matricula]],'Jornada Prevista'!$P:$P,FOcorrencias[[#This Row],[Mês/Ano]])</f>
        <v>57.1204545454545</v>
      </c>
      <c r="V252" s="94" t="str">
        <f>IF(FOcorrencias[[#This Row],[Data da Ocorrência]]="","",TEXT(FOcorrencias[[#This Row],[Data da Ocorrência]],"mm/aaaa"))</f>
        <v>04/2025</v>
      </c>
    </row>
    <row r="253" spans="2:22" ht="14.4" x14ac:dyDescent="0.25">
      <c r="B253" s="61">
        <v>250</v>
      </c>
      <c r="C253" s="51" t="s">
        <v>325</v>
      </c>
      <c r="D253" s="63" t="str">
        <f>IF(FOcorrencias[[#This Row],[Data da Ocorrência]]="","",TEXT(FOcorrencias[[#This Row],[Data da Ocorrência]],"dddd"))</f>
        <v>sábado</v>
      </c>
      <c r="E253" s="79">
        <v>31</v>
      </c>
      <c r="F253" s="80" t="str">
        <f>IF(FOcorrencias[[#This Row],[Matricula]]="","",VLOOKUP(FOcorrencias[[#This Row],[Matricula]],Cadastros!$P:$Q,2,0))</f>
        <v>Funcionario 31</v>
      </c>
      <c r="G253" s="49" t="s">
        <v>87</v>
      </c>
      <c r="H253" s="79" t="s">
        <v>397</v>
      </c>
      <c r="I253" s="81"/>
      <c r="J253" s="82" t="s">
        <v>371</v>
      </c>
      <c r="K253" s="85" t="s">
        <v>379</v>
      </c>
      <c r="L253" s="89"/>
      <c r="M253" s="101" t="str" cm="1">
        <f t="array" ref="M253">INDEX('Jornada Prevista'!$H:$H,MATCH(1,('Jornada Prevista'!$B:$B=FOcorrencias[[#This Row],[Matricula]])*('Jornada Prevista'!$P:$P=FOcorrencias[[#This Row],[Mês/Ano]]),0))</f>
        <v>Empresa Z</v>
      </c>
      <c r="N253" s="101" t="str" cm="1">
        <f t="array" ref="N253">INDEX('Jornada Prevista'!$I:$I,MATCH(1,('Jornada Prevista'!$B:$B=FOcorrencias[[#This Row],[Matricula]])*('Jornada Prevista'!$P:$P=FOcorrencias[[#This Row],[Mês/Ano]]),0))</f>
        <v>Recursos Humanos</v>
      </c>
      <c r="O253" s="97" t="str" cm="1">
        <f t="array" ref="O253">INDEX('Jornada Prevista'!$J:$J,MATCH(1,('Jornada Prevista'!$B:$B=FOcorrencias[[#This Row],[Matricula]])*('Jornada Prevista'!$P:$P=FOcorrencias[[#This Row],[Mês/Ano]]),0))</f>
        <v>Analista Pleno</v>
      </c>
      <c r="P253" s="97" t="str" cm="1">
        <f t="array" ref="P253">INDEX('Jornada Prevista'!$K:$K,MATCH(1,('Jornada Prevista'!$B:$B=FOcorrencias[[#This Row],[Matricula]])*('Jornada Prevista'!$P:$P=FOcorrencias[[#This Row],[Mês/Ano]]),0))</f>
        <v>Turno A</v>
      </c>
      <c r="Q253" s="97" t="str" cm="1">
        <f t="array" ref="Q253">INDEX('Jornada Prevista'!$L:$L,MATCH(1,('Jornada Prevista'!$B:$B=FOcorrencias[[#This Row],[Matricula]])*('Jornada Prevista'!$P:$P=FOcorrencias[[#This Row],[Mês/Ano]]),0))</f>
        <v>12x36</v>
      </c>
      <c r="R253" s="97" t="str" cm="1">
        <f t="array" ref="R253">INDEX('Jornada Prevista'!$M:$M,MATCH(1,('Jornada Prevista'!$B:$B=FOcorrencias[[#This Row],[Matricula]])*('Jornada Prevista'!$P:$P=FOcorrencias[[#This Row],[Mês/Ano]]),0))</f>
        <v>Estágio</v>
      </c>
      <c r="S253" s="97">
        <f>SUMIFS('Jornada Prevista'!$G:$G,'Jornada Prevista'!$B:$B,FOcorrencias[[#This Row],[Matricula]],'Jornada Prevista'!$P:$P,FOcorrencias[[#This Row],[Mês/Ano]])</f>
        <v>184.80000000000015</v>
      </c>
      <c r="T253" s="105">
        <f>SUMIFS('Jornada Prevista'!$N:$N,'Jornada Prevista'!$B:$B,FOcorrencias[[#This Row],[Matricula]],'Jornada Prevista'!$P:$P,FOcorrencias[[#This Row],[Mês/Ano]])</f>
        <v>11876.23</v>
      </c>
      <c r="U253" s="101">
        <f>SUMIFS('Jornada Prevista'!$O:$O,'Jornada Prevista'!$B:$B,FOcorrencias[[#This Row],[Matricula]],'Jornada Prevista'!$P:$P,FOcorrencias[[#This Row],[Mês/Ano]])</f>
        <v>64.26531385281379</v>
      </c>
      <c r="V253" s="94" t="str">
        <f>IF(FOcorrencias[[#This Row],[Data da Ocorrência]]="","",TEXT(FOcorrencias[[#This Row],[Data da Ocorrência]],"mm/aaaa"))</f>
        <v>06/2025</v>
      </c>
    </row>
    <row r="254" spans="2:22" ht="14.4" x14ac:dyDescent="0.25">
      <c r="B254" s="61">
        <v>251</v>
      </c>
      <c r="C254" s="51" t="s">
        <v>169</v>
      </c>
      <c r="D254" s="63" t="str">
        <f>IF(FOcorrencias[[#This Row],[Data da Ocorrência]]="","",TEXT(FOcorrencias[[#This Row],[Data da Ocorrência]],"dddd"))</f>
        <v>sexta-feira</v>
      </c>
      <c r="E254" s="79">
        <v>31</v>
      </c>
      <c r="F254" s="80" t="str">
        <f>IF(FOcorrencias[[#This Row],[Matricula]]="","",VLOOKUP(FOcorrencias[[#This Row],[Matricula]],Cadastros!$P:$Q,2,0))</f>
        <v>Funcionario 31</v>
      </c>
      <c r="G254" s="49" t="s">
        <v>87</v>
      </c>
      <c r="H254" s="79" t="s">
        <v>397</v>
      </c>
      <c r="I254" s="81"/>
      <c r="J254" s="82" t="s">
        <v>95</v>
      </c>
      <c r="K254" s="85" t="s">
        <v>380</v>
      </c>
      <c r="L254" s="89"/>
      <c r="M254" s="101" t="str" cm="1">
        <f t="array" ref="M254">INDEX('Jornada Prevista'!$H:$H,MATCH(1,('Jornada Prevista'!$B:$B=FOcorrencias[[#This Row],[Matricula]])*('Jornada Prevista'!$P:$P=FOcorrencias[[#This Row],[Mês/Ano]]),0))</f>
        <v>Empresa Z</v>
      </c>
      <c r="N254" s="101" t="str" cm="1">
        <f t="array" ref="N254">INDEX('Jornada Prevista'!$I:$I,MATCH(1,('Jornada Prevista'!$B:$B=FOcorrencias[[#This Row],[Matricula]])*('Jornada Prevista'!$P:$P=FOcorrencias[[#This Row],[Mês/Ano]]),0))</f>
        <v>Produção</v>
      </c>
      <c r="O254" s="97" t="str" cm="1">
        <f t="array" ref="O254">INDEX('Jornada Prevista'!$J:$J,MATCH(1,('Jornada Prevista'!$B:$B=FOcorrencias[[#This Row],[Matricula]])*('Jornada Prevista'!$P:$P=FOcorrencias[[#This Row],[Mês/Ano]]),0))</f>
        <v>Auxiliar</v>
      </c>
      <c r="P254" s="97" t="str" cm="1">
        <f t="array" ref="P254">INDEX('Jornada Prevista'!$K:$K,MATCH(1,('Jornada Prevista'!$B:$B=FOcorrencias[[#This Row],[Matricula]])*('Jornada Prevista'!$P:$P=FOcorrencias[[#This Row],[Mês/Ano]]),0))</f>
        <v>Turno Folguista</v>
      </c>
      <c r="Q254" s="97" t="str" cm="1">
        <f t="array" ref="Q254">INDEX('Jornada Prevista'!$L:$L,MATCH(1,('Jornada Prevista'!$B:$B=FOcorrencias[[#This Row],[Matricula]])*('Jornada Prevista'!$P:$P=FOcorrencias[[#This Row],[Mês/Ano]]),0))</f>
        <v>12x36</v>
      </c>
      <c r="R254" s="97" t="str" cm="1">
        <f t="array" ref="R254">INDEX('Jornada Prevista'!$M:$M,MATCH(1,('Jornada Prevista'!$B:$B=FOcorrencias[[#This Row],[Matricula]])*('Jornada Prevista'!$P:$P=FOcorrencias[[#This Row],[Mês/Ano]]),0))</f>
        <v>CLT</v>
      </c>
      <c r="S254" s="97">
        <f>SUMIFS('Jornada Prevista'!$G:$G,'Jornada Prevista'!$B:$B,FOcorrencias[[#This Row],[Matricula]],'Jornada Prevista'!$P:$P,FOcorrencias[[#This Row],[Mês/Ano]])</f>
        <v>184.80000000000015</v>
      </c>
      <c r="T254" s="105">
        <f>SUMIFS('Jornada Prevista'!$N:$N,'Jornada Prevista'!$B:$B,FOcorrencias[[#This Row],[Matricula]],'Jornada Prevista'!$P:$P,FOcorrencias[[#This Row],[Mês/Ano]])</f>
        <v>10614.07</v>
      </c>
      <c r="U254" s="101">
        <f>SUMIFS('Jornada Prevista'!$O:$O,'Jornada Prevista'!$B:$B,FOcorrencias[[#This Row],[Matricula]],'Jornada Prevista'!$P:$P,FOcorrencias[[#This Row],[Mês/Ano]])</f>
        <v>57.435443722943674</v>
      </c>
      <c r="V254" s="94" t="str">
        <f>IF(FOcorrencias[[#This Row],[Data da Ocorrência]]="","",TEXT(FOcorrencias[[#This Row],[Data da Ocorrência]],"mm/aaaa"))</f>
        <v>12/2025</v>
      </c>
    </row>
    <row r="255" spans="2:22" ht="14.4" x14ac:dyDescent="0.25">
      <c r="B255" s="61">
        <v>252</v>
      </c>
      <c r="C255" s="51" t="s">
        <v>196</v>
      </c>
      <c r="D255" s="63" t="str">
        <f>IF(FOcorrencias[[#This Row],[Data da Ocorrência]]="","",TEXT(FOcorrencias[[#This Row],[Data da Ocorrência]],"dddd"))</f>
        <v>domingo</v>
      </c>
      <c r="E255" s="79">
        <v>31</v>
      </c>
      <c r="F255" s="80" t="str">
        <f>IF(FOcorrencias[[#This Row],[Matricula]]="","",VLOOKUP(FOcorrencias[[#This Row],[Matricula]],Cadastros!$P:$Q,2,0))</f>
        <v>Funcionario 31</v>
      </c>
      <c r="G255" s="49" t="s">
        <v>89</v>
      </c>
      <c r="H255" s="79" t="s">
        <v>376</v>
      </c>
      <c r="I255" s="81"/>
      <c r="J255" s="82" t="s">
        <v>95</v>
      </c>
      <c r="K255" s="85" t="s">
        <v>394</v>
      </c>
      <c r="L255" s="89"/>
      <c r="M255" s="101" t="str" cm="1">
        <f t="array" ref="M255">INDEX('Jornada Prevista'!$H:$H,MATCH(1,('Jornada Prevista'!$B:$B=FOcorrencias[[#This Row],[Matricula]])*('Jornada Prevista'!$P:$P=FOcorrencias[[#This Row],[Mês/Ano]]),0))</f>
        <v>Empresa Z</v>
      </c>
      <c r="N255" s="101" t="str" cm="1">
        <f t="array" ref="N255">INDEX('Jornada Prevista'!$I:$I,MATCH(1,('Jornada Prevista'!$B:$B=FOcorrencias[[#This Row],[Matricula]])*('Jornada Prevista'!$P:$P=FOcorrencias[[#This Row],[Mês/Ano]]),0))</f>
        <v>Financeiro</v>
      </c>
      <c r="O255" s="97" t="str" cm="1">
        <f t="array" ref="O255">INDEX('Jornada Prevista'!$J:$J,MATCH(1,('Jornada Prevista'!$B:$B=FOcorrencias[[#This Row],[Matricula]])*('Jornada Prevista'!$P:$P=FOcorrencias[[#This Row],[Mês/Ano]]),0))</f>
        <v>Atendente</v>
      </c>
      <c r="P255" s="97" t="str" cm="1">
        <f t="array" ref="P255">INDEX('Jornada Prevista'!$K:$K,MATCH(1,('Jornada Prevista'!$B:$B=FOcorrencias[[#This Row],[Matricula]])*('Jornada Prevista'!$P:$P=FOcorrencias[[#This Row],[Mês/Ano]]),0))</f>
        <v>Turno D</v>
      </c>
      <c r="Q255" s="97" t="str" cm="1">
        <f t="array" ref="Q255">INDEX('Jornada Prevista'!$L:$L,MATCH(1,('Jornada Prevista'!$B:$B=FOcorrencias[[#This Row],[Matricula]])*('Jornada Prevista'!$P:$P=FOcorrencias[[#This Row],[Mês/Ano]]),0))</f>
        <v>6x1</v>
      </c>
      <c r="R255" s="97" t="str" cm="1">
        <f t="array" ref="R255">INDEX('Jornada Prevista'!$M:$M,MATCH(1,('Jornada Prevista'!$B:$B=FOcorrencias[[#This Row],[Matricula]])*('Jornada Prevista'!$P:$P=FOcorrencias[[#This Row],[Mês/Ano]]),0))</f>
        <v>Estágio</v>
      </c>
      <c r="S255" s="97">
        <f>SUMIFS('Jornada Prevista'!$G:$G,'Jornada Prevista'!$B:$B,FOcorrencias[[#This Row],[Matricula]],'Jornada Prevista'!$P:$P,FOcorrencias[[#This Row],[Mês/Ano]])</f>
        <v>184.80000000000015</v>
      </c>
      <c r="T255" s="105">
        <f>SUMIFS('Jornada Prevista'!$N:$N,'Jornada Prevista'!$B:$B,FOcorrencias[[#This Row],[Matricula]],'Jornada Prevista'!$P:$P,FOcorrencias[[#This Row],[Mês/Ano]])</f>
        <v>9507.1</v>
      </c>
      <c r="U255" s="101">
        <f>SUMIFS('Jornada Prevista'!$O:$O,'Jornada Prevista'!$B:$B,FOcorrencias[[#This Row],[Matricula]],'Jornada Prevista'!$P:$P,FOcorrencias[[#This Row],[Mês/Ano]])</f>
        <v>51.445346320346282</v>
      </c>
      <c r="V255" s="94" t="str">
        <f>IF(FOcorrencias[[#This Row],[Data da Ocorrência]]="","",TEXT(FOcorrencias[[#This Row],[Data da Ocorrência]],"mm/aaaa"))</f>
        <v>08/2025</v>
      </c>
    </row>
    <row r="256" spans="2:22" ht="14.4" x14ac:dyDescent="0.25">
      <c r="B256" s="61">
        <v>253</v>
      </c>
      <c r="C256" s="51" t="s">
        <v>135</v>
      </c>
      <c r="D256" s="63" t="str">
        <f>IF(FOcorrencias[[#This Row],[Data da Ocorrência]]="","",TEXT(FOcorrencias[[#This Row],[Data da Ocorrência]],"dddd"))</f>
        <v>quinta-feira</v>
      </c>
      <c r="E256" s="79">
        <v>31</v>
      </c>
      <c r="F256" s="80" t="str">
        <f>IF(FOcorrencias[[#This Row],[Matricula]]="","",VLOOKUP(FOcorrencias[[#This Row],[Matricula]],Cadastros!$P:$Q,2,0))</f>
        <v>Funcionario 31</v>
      </c>
      <c r="G256" s="49" t="s">
        <v>89</v>
      </c>
      <c r="H256" s="79" t="s">
        <v>378</v>
      </c>
      <c r="I256" s="81" t="s">
        <v>399</v>
      </c>
      <c r="J256" s="82" t="s">
        <v>371</v>
      </c>
      <c r="K256" s="85" t="s">
        <v>382</v>
      </c>
      <c r="L256" s="89"/>
      <c r="M256" s="101" t="str" cm="1">
        <f t="array" ref="M256">INDEX('Jornada Prevista'!$H:$H,MATCH(1,('Jornada Prevista'!$B:$B=FOcorrencias[[#This Row],[Matricula]])*('Jornada Prevista'!$P:$P=FOcorrencias[[#This Row],[Mês/Ano]]),0))</f>
        <v>Empresa Z</v>
      </c>
      <c r="N256" s="101" t="str" cm="1">
        <f t="array" ref="N256">INDEX('Jornada Prevista'!$I:$I,MATCH(1,('Jornada Prevista'!$B:$B=FOcorrencias[[#This Row],[Matricula]])*('Jornada Prevista'!$P:$P=FOcorrencias[[#This Row],[Mês/Ano]]),0))</f>
        <v>Atendimento</v>
      </c>
      <c r="O256" s="97" t="str" cm="1">
        <f t="array" ref="O256">INDEX('Jornada Prevista'!$J:$J,MATCH(1,('Jornada Prevista'!$B:$B=FOcorrencias[[#This Row],[Matricula]])*('Jornada Prevista'!$P:$P=FOcorrencias[[#This Row],[Mês/Ano]]),0))</f>
        <v>Estagiário</v>
      </c>
      <c r="P256" s="97" t="str" cm="1">
        <f t="array" ref="P256">INDEX('Jornada Prevista'!$K:$K,MATCH(1,('Jornada Prevista'!$B:$B=FOcorrencias[[#This Row],[Matricula]])*('Jornada Prevista'!$P:$P=FOcorrencias[[#This Row],[Mês/Ano]]),0))</f>
        <v>Turno Folguista</v>
      </c>
      <c r="Q256" s="97" t="str" cm="1">
        <f t="array" ref="Q256">INDEX('Jornada Prevista'!$L:$L,MATCH(1,('Jornada Prevista'!$B:$B=FOcorrencias[[#This Row],[Matricula]])*('Jornada Prevista'!$P:$P=FOcorrencias[[#This Row],[Mês/Ano]]),0))</f>
        <v>6x1</v>
      </c>
      <c r="R256" s="97" t="str" cm="1">
        <f t="array" ref="R256">INDEX('Jornada Prevista'!$M:$M,MATCH(1,('Jornada Prevista'!$B:$B=FOcorrencias[[#This Row],[Matricula]])*('Jornada Prevista'!$P:$P=FOcorrencias[[#This Row],[Mês/Ano]]),0))</f>
        <v>PJ</v>
      </c>
      <c r="S256" s="97">
        <f>SUMIFS('Jornada Prevista'!$G:$G,'Jornada Prevista'!$B:$B,FOcorrencias[[#This Row],[Matricula]],'Jornada Prevista'!$P:$P,FOcorrencias[[#This Row],[Mês/Ano]])</f>
        <v>184.80000000000015</v>
      </c>
      <c r="T256" s="105">
        <f>SUMIFS('Jornada Prevista'!$N:$N,'Jornada Prevista'!$B:$B,FOcorrencias[[#This Row],[Matricula]],'Jornada Prevista'!$P:$P,FOcorrencias[[#This Row],[Mês/Ano]])</f>
        <v>5575.2</v>
      </c>
      <c r="U256" s="101">
        <f>SUMIFS('Jornada Prevista'!$O:$O,'Jornada Prevista'!$B:$B,FOcorrencias[[#This Row],[Matricula]],'Jornada Prevista'!$P:$P,FOcorrencias[[#This Row],[Mês/Ano]])</f>
        <v>30.168831168831144</v>
      </c>
      <c r="V256" s="94" t="str">
        <f>IF(FOcorrencias[[#This Row],[Data da Ocorrência]]="","",TEXT(FOcorrencias[[#This Row],[Data da Ocorrência]],"mm/aaaa"))</f>
        <v>05/2025</v>
      </c>
    </row>
    <row r="257" spans="2:22" ht="14.4" x14ac:dyDescent="0.25">
      <c r="B257" s="61">
        <v>254</v>
      </c>
      <c r="C257" s="51" t="s">
        <v>278</v>
      </c>
      <c r="D257" s="63" t="str">
        <f>IF(FOcorrencias[[#This Row],[Data da Ocorrência]]="","",TEXT(FOcorrencias[[#This Row],[Data da Ocorrência]],"dddd"))</f>
        <v>quinta-feira</v>
      </c>
      <c r="E257" s="79">
        <v>31</v>
      </c>
      <c r="F257" s="80" t="str">
        <f>IF(FOcorrencias[[#This Row],[Matricula]]="","",VLOOKUP(FOcorrencias[[#This Row],[Matricula]],Cadastros!$P:$Q,2,0))</f>
        <v>Funcionario 31</v>
      </c>
      <c r="G257" s="49" t="s">
        <v>87</v>
      </c>
      <c r="H257" s="79" t="s">
        <v>391</v>
      </c>
      <c r="I257" s="81" t="s">
        <v>404</v>
      </c>
      <c r="J257" s="82" t="s">
        <v>371</v>
      </c>
      <c r="K257" s="85" t="s">
        <v>375</v>
      </c>
      <c r="L257" s="89"/>
      <c r="M257" s="101" t="str" cm="1">
        <f t="array" ref="M257">INDEX('Jornada Prevista'!$H:$H,MATCH(1,('Jornada Prevista'!$B:$B=FOcorrencias[[#This Row],[Matricula]])*('Jornada Prevista'!$P:$P=FOcorrencias[[#This Row],[Mês/Ano]]),0))</f>
        <v>Empresa Z</v>
      </c>
      <c r="N257" s="101" t="str" cm="1">
        <f t="array" ref="N257">INDEX('Jornada Prevista'!$I:$I,MATCH(1,('Jornada Prevista'!$B:$B=FOcorrencias[[#This Row],[Matricula]])*('Jornada Prevista'!$P:$P=FOcorrencias[[#This Row],[Mês/Ano]]),0))</f>
        <v>Atendimento</v>
      </c>
      <c r="O257" s="97" t="str" cm="1">
        <f t="array" ref="O257">INDEX('Jornada Prevista'!$J:$J,MATCH(1,('Jornada Prevista'!$B:$B=FOcorrencias[[#This Row],[Matricula]])*('Jornada Prevista'!$P:$P=FOcorrencias[[#This Row],[Mês/Ano]]),0))</f>
        <v>Estagiário</v>
      </c>
      <c r="P257" s="97" t="str" cm="1">
        <f t="array" ref="P257">INDEX('Jornada Prevista'!$K:$K,MATCH(1,('Jornada Prevista'!$B:$B=FOcorrencias[[#This Row],[Matricula]])*('Jornada Prevista'!$P:$P=FOcorrencias[[#This Row],[Mês/Ano]]),0))</f>
        <v>Turno Folguista</v>
      </c>
      <c r="Q257" s="97" t="str" cm="1">
        <f t="array" ref="Q257">INDEX('Jornada Prevista'!$L:$L,MATCH(1,('Jornada Prevista'!$B:$B=FOcorrencias[[#This Row],[Matricula]])*('Jornada Prevista'!$P:$P=FOcorrencias[[#This Row],[Mês/Ano]]),0))</f>
        <v>6x1</v>
      </c>
      <c r="R257" s="97" t="str" cm="1">
        <f t="array" ref="R257">INDEX('Jornada Prevista'!$M:$M,MATCH(1,('Jornada Prevista'!$B:$B=FOcorrencias[[#This Row],[Matricula]])*('Jornada Prevista'!$P:$P=FOcorrencias[[#This Row],[Mês/Ano]]),0))</f>
        <v>PJ</v>
      </c>
      <c r="S257" s="97">
        <f>SUMIFS('Jornada Prevista'!$G:$G,'Jornada Prevista'!$B:$B,FOcorrencias[[#This Row],[Matricula]],'Jornada Prevista'!$P:$P,FOcorrencias[[#This Row],[Mês/Ano]])</f>
        <v>184.80000000000015</v>
      </c>
      <c r="T257" s="105">
        <f>SUMIFS('Jornada Prevista'!$N:$N,'Jornada Prevista'!$B:$B,FOcorrencias[[#This Row],[Matricula]],'Jornada Prevista'!$P:$P,FOcorrencias[[#This Row],[Mês/Ano]])</f>
        <v>5575.2</v>
      </c>
      <c r="U257" s="101">
        <f>SUMIFS('Jornada Prevista'!$O:$O,'Jornada Prevista'!$B:$B,FOcorrencias[[#This Row],[Matricula]],'Jornada Prevista'!$P:$P,FOcorrencias[[#This Row],[Mês/Ano]])</f>
        <v>30.168831168831144</v>
      </c>
      <c r="V257" s="94" t="str">
        <f>IF(FOcorrencias[[#This Row],[Data da Ocorrência]]="","",TEXT(FOcorrencias[[#This Row],[Data da Ocorrência]],"mm/aaaa"))</f>
        <v>05/2025</v>
      </c>
    </row>
    <row r="258" spans="2:22" ht="14.4" x14ac:dyDescent="0.25">
      <c r="B258" s="61">
        <v>255</v>
      </c>
      <c r="C258" s="51" t="s">
        <v>326</v>
      </c>
      <c r="D258" s="63" t="str">
        <f>IF(FOcorrencias[[#This Row],[Data da Ocorrência]]="","",TEXT(FOcorrencias[[#This Row],[Data da Ocorrência]],"dddd"))</f>
        <v>domingo</v>
      </c>
      <c r="E258" s="79">
        <v>31</v>
      </c>
      <c r="F258" s="80" t="str">
        <f>IF(FOcorrencias[[#This Row],[Matricula]]="","",VLOOKUP(FOcorrencias[[#This Row],[Matricula]],Cadastros!$P:$Q,2,0))</f>
        <v>Funcionario 31</v>
      </c>
      <c r="G258" s="49" t="s">
        <v>90</v>
      </c>
      <c r="H258" s="79" t="s">
        <v>376</v>
      </c>
      <c r="I258" s="81"/>
      <c r="J258" s="82" t="s">
        <v>95</v>
      </c>
      <c r="K258" s="85" t="s">
        <v>379</v>
      </c>
      <c r="L258" s="89"/>
      <c r="M258" s="101" t="str" cm="1">
        <f t="array" ref="M258">INDEX('Jornada Prevista'!$H:$H,MATCH(1,('Jornada Prevista'!$B:$B=FOcorrencias[[#This Row],[Matricula]])*('Jornada Prevista'!$P:$P=FOcorrencias[[#This Row],[Mês/Ano]]),0))</f>
        <v>Empresa Z</v>
      </c>
      <c r="N258" s="101" t="str" cm="1">
        <f t="array" ref="N258">INDEX('Jornada Prevista'!$I:$I,MATCH(1,('Jornada Prevista'!$B:$B=FOcorrencias[[#This Row],[Matricula]])*('Jornada Prevista'!$P:$P=FOcorrencias[[#This Row],[Mês/Ano]]),0))</f>
        <v>Atendimento</v>
      </c>
      <c r="O258" s="97" t="str" cm="1">
        <f t="array" ref="O258">INDEX('Jornada Prevista'!$J:$J,MATCH(1,('Jornada Prevista'!$B:$B=FOcorrencias[[#This Row],[Matricula]])*('Jornada Prevista'!$P:$P=FOcorrencias[[#This Row],[Mês/Ano]]),0))</f>
        <v>Auxiliar</v>
      </c>
      <c r="P258" s="97" t="str" cm="1">
        <f t="array" ref="P258">INDEX('Jornada Prevista'!$K:$K,MATCH(1,('Jornada Prevista'!$B:$B=FOcorrencias[[#This Row],[Matricula]])*('Jornada Prevista'!$P:$P=FOcorrencias[[#This Row],[Mês/Ano]]),0))</f>
        <v>Turno Folguista</v>
      </c>
      <c r="Q258" s="97" t="str" cm="1">
        <f t="array" ref="Q258">INDEX('Jornada Prevista'!$L:$L,MATCH(1,('Jornada Prevista'!$B:$B=FOcorrencias[[#This Row],[Matricula]])*('Jornada Prevista'!$P:$P=FOcorrencias[[#This Row],[Mês/Ano]]),0))</f>
        <v>6x1</v>
      </c>
      <c r="R258" s="97" t="str" cm="1">
        <f t="array" ref="R258">INDEX('Jornada Prevista'!$M:$M,MATCH(1,('Jornada Prevista'!$B:$B=FOcorrencias[[#This Row],[Matricula]])*('Jornada Prevista'!$P:$P=FOcorrencias[[#This Row],[Mês/Ano]]),0))</f>
        <v>Estágio</v>
      </c>
      <c r="S258" s="97">
        <f>SUMIFS('Jornada Prevista'!$G:$G,'Jornada Prevista'!$B:$B,FOcorrencias[[#This Row],[Matricula]],'Jornada Prevista'!$P:$P,FOcorrencias[[#This Row],[Mês/Ano]])</f>
        <v>184.80000000000015</v>
      </c>
      <c r="T258" s="105">
        <f>SUMIFS('Jornada Prevista'!$N:$N,'Jornada Prevista'!$B:$B,FOcorrencias[[#This Row],[Matricula]],'Jornada Prevista'!$P:$P,FOcorrencias[[#This Row],[Mês/Ano]])</f>
        <v>7142.47</v>
      </c>
      <c r="U258" s="101">
        <f>SUMIFS('Jornada Prevista'!$O:$O,'Jornada Prevista'!$B:$B,FOcorrencias[[#This Row],[Matricula]],'Jornada Prevista'!$P:$P,FOcorrencias[[#This Row],[Mês/Ano]])</f>
        <v>38.649729437229404</v>
      </c>
      <c r="V258" s="94" t="str">
        <f>IF(FOcorrencias[[#This Row],[Data da Ocorrência]]="","",TEXT(FOcorrencias[[#This Row],[Data da Ocorrência]],"mm/aaaa"))</f>
        <v>07/2025</v>
      </c>
    </row>
    <row r="259" spans="2:22" ht="14.4" x14ac:dyDescent="0.25">
      <c r="B259" s="61">
        <v>256</v>
      </c>
      <c r="C259" s="51" t="s">
        <v>168</v>
      </c>
      <c r="D259" s="63" t="str">
        <f>IF(FOcorrencias[[#This Row],[Data da Ocorrência]]="","",TEXT(FOcorrencias[[#This Row],[Data da Ocorrência]],"dddd"))</f>
        <v>sexta-feira</v>
      </c>
      <c r="E259" s="79">
        <v>31</v>
      </c>
      <c r="F259" s="80" t="str">
        <f>IF(FOcorrencias[[#This Row],[Matricula]]="","",VLOOKUP(FOcorrencias[[#This Row],[Matricula]],Cadastros!$P:$Q,2,0))</f>
        <v>Funcionario 31</v>
      </c>
      <c r="G259" s="49" t="s">
        <v>88</v>
      </c>
      <c r="H259" s="79" t="s">
        <v>378</v>
      </c>
      <c r="I259" s="81"/>
      <c r="J259" s="82" t="s">
        <v>95</v>
      </c>
      <c r="K259" s="85" t="s">
        <v>398</v>
      </c>
      <c r="L259" s="89"/>
      <c r="M259" s="101" t="str" cm="1">
        <f t="array" ref="M259">INDEX('Jornada Prevista'!$H:$H,MATCH(1,('Jornada Prevista'!$B:$B=FOcorrencias[[#This Row],[Matricula]])*('Jornada Prevista'!$P:$P=FOcorrencias[[#This Row],[Mês/Ano]]),0))</f>
        <v>Empresa Y</v>
      </c>
      <c r="N259" s="101" t="str" cm="1">
        <f t="array" ref="N259">INDEX('Jornada Prevista'!$I:$I,MATCH(1,('Jornada Prevista'!$B:$B=FOcorrencias[[#This Row],[Matricula]])*('Jornada Prevista'!$P:$P=FOcorrencias[[#This Row],[Mês/Ano]]),0))</f>
        <v>Administração</v>
      </c>
      <c r="O259" s="97" t="str" cm="1">
        <f t="array" ref="O259">INDEX('Jornada Prevista'!$J:$J,MATCH(1,('Jornada Prevista'!$B:$B=FOcorrencias[[#This Row],[Matricula]])*('Jornada Prevista'!$P:$P=FOcorrencias[[#This Row],[Mês/Ano]]),0))</f>
        <v>Supervisor</v>
      </c>
      <c r="P259" s="97" t="str" cm="1">
        <f t="array" ref="P259">INDEX('Jornada Prevista'!$K:$K,MATCH(1,('Jornada Prevista'!$B:$B=FOcorrencias[[#This Row],[Matricula]])*('Jornada Prevista'!$P:$P=FOcorrencias[[#This Row],[Mês/Ano]]),0))</f>
        <v>Turno A</v>
      </c>
      <c r="Q259" s="97" t="str" cm="1">
        <f t="array" ref="Q259">INDEX('Jornada Prevista'!$L:$L,MATCH(1,('Jornada Prevista'!$B:$B=FOcorrencias[[#This Row],[Matricula]])*('Jornada Prevista'!$P:$P=FOcorrencias[[#This Row],[Mês/Ano]]),0))</f>
        <v>6x1</v>
      </c>
      <c r="R259" s="97" t="str" cm="1">
        <f t="array" ref="R259">INDEX('Jornada Prevista'!$M:$M,MATCH(1,('Jornada Prevista'!$B:$B=FOcorrencias[[#This Row],[Matricula]])*('Jornada Prevista'!$P:$P=FOcorrencias[[#This Row],[Mês/Ano]]),0))</f>
        <v>CLT</v>
      </c>
      <c r="S259" s="97">
        <f>SUMIFS('Jornada Prevista'!$G:$G,'Jornada Prevista'!$B:$B,FOcorrencias[[#This Row],[Matricula]],'Jornada Prevista'!$P:$P,FOcorrencias[[#This Row],[Mês/Ano]])</f>
        <v>184.80000000000015</v>
      </c>
      <c r="T259" s="105">
        <f>SUMIFS('Jornada Prevista'!$N:$N,'Jornada Prevista'!$B:$B,FOcorrencias[[#This Row],[Matricula]],'Jornada Prevista'!$P:$P,FOcorrencias[[#This Row],[Mês/Ano]])</f>
        <v>8308.01</v>
      </c>
      <c r="U259" s="101">
        <f>SUMIFS('Jornada Prevista'!$O:$O,'Jornada Prevista'!$B:$B,FOcorrencias[[#This Row],[Matricula]],'Jornada Prevista'!$P:$P,FOcorrencias[[#This Row],[Mês/Ano]])</f>
        <v>44.956764069264032</v>
      </c>
      <c r="V259" s="94" t="str">
        <f>IF(FOcorrencias[[#This Row],[Data da Ocorrência]]="","",TEXT(FOcorrencias[[#This Row],[Data da Ocorrência]],"mm/aaaa"))</f>
        <v>11/2025</v>
      </c>
    </row>
    <row r="260" spans="2:22" ht="14.4" x14ac:dyDescent="0.25">
      <c r="B260" s="61">
        <v>257</v>
      </c>
      <c r="C260" s="51" t="s">
        <v>327</v>
      </c>
      <c r="D260" s="63" t="str">
        <f>IF(FOcorrencias[[#This Row],[Data da Ocorrência]]="","",TEXT(FOcorrencias[[#This Row],[Data da Ocorrência]],"dddd"))</f>
        <v>segunda-feira</v>
      </c>
      <c r="E260" s="79">
        <v>32</v>
      </c>
      <c r="F260" s="80" t="str">
        <f>IF(FOcorrencias[[#This Row],[Matricula]]="","",VLOOKUP(FOcorrencias[[#This Row],[Matricula]],Cadastros!$P:$Q,2,0))</f>
        <v>Funcionario 32</v>
      </c>
      <c r="G260" s="49" t="s">
        <v>88</v>
      </c>
      <c r="H260" s="79" t="s">
        <v>397</v>
      </c>
      <c r="I260" s="81"/>
      <c r="J260" s="82" t="s">
        <v>95</v>
      </c>
      <c r="K260" s="85" t="s">
        <v>398</v>
      </c>
      <c r="L260" s="89"/>
      <c r="M260" s="101" t="str" cm="1">
        <f t="array" ref="M260">INDEX('Jornada Prevista'!$H:$H,MATCH(1,('Jornada Prevista'!$B:$B=FOcorrencias[[#This Row],[Matricula]])*('Jornada Prevista'!$P:$P=FOcorrencias[[#This Row],[Mês/Ano]]),0))</f>
        <v>Empresa Z</v>
      </c>
      <c r="N260" s="101" t="str" cm="1">
        <f t="array" ref="N260">INDEX('Jornada Prevista'!$I:$I,MATCH(1,('Jornada Prevista'!$B:$B=FOcorrencias[[#This Row],[Matricula]])*('Jornada Prevista'!$P:$P=FOcorrencias[[#This Row],[Mês/Ano]]),0))</f>
        <v>Contabilidade</v>
      </c>
      <c r="O260" s="97" t="str" cm="1">
        <f t="array" ref="O260">INDEX('Jornada Prevista'!$J:$J,MATCH(1,('Jornada Prevista'!$B:$B=FOcorrencias[[#This Row],[Matricula]])*('Jornada Prevista'!$P:$P=FOcorrencias[[#This Row],[Mês/Ano]]),0))</f>
        <v>Analista Sênior</v>
      </c>
      <c r="P260" s="97" t="str" cm="1">
        <f t="array" ref="P260">INDEX('Jornada Prevista'!$K:$K,MATCH(1,('Jornada Prevista'!$B:$B=FOcorrencias[[#This Row],[Matricula]])*('Jornada Prevista'!$P:$P=FOcorrencias[[#This Row],[Mês/Ano]]),0))</f>
        <v>Turno B</v>
      </c>
      <c r="Q260" s="97" t="str" cm="1">
        <f t="array" ref="Q260">INDEX('Jornada Prevista'!$L:$L,MATCH(1,('Jornada Prevista'!$B:$B=FOcorrencias[[#This Row],[Matricula]])*('Jornada Prevista'!$P:$P=FOcorrencias[[#This Row],[Mês/Ano]]),0))</f>
        <v>5x1</v>
      </c>
      <c r="R260" s="97" t="str" cm="1">
        <f t="array" ref="R260">INDEX('Jornada Prevista'!$M:$M,MATCH(1,('Jornada Prevista'!$B:$B=FOcorrencias[[#This Row],[Matricula]])*('Jornada Prevista'!$P:$P=FOcorrencias[[#This Row],[Mês/Ano]]),0))</f>
        <v>PJ</v>
      </c>
      <c r="S260" s="97">
        <f>SUMIFS('Jornada Prevista'!$G:$G,'Jornada Prevista'!$B:$B,FOcorrencias[[#This Row],[Matricula]],'Jornada Prevista'!$P:$P,FOcorrencias[[#This Row],[Mês/Ano]])</f>
        <v>184.80000000000015</v>
      </c>
      <c r="T260" s="105">
        <f>SUMIFS('Jornada Prevista'!$N:$N,'Jornada Prevista'!$B:$B,FOcorrencias[[#This Row],[Matricula]],'Jornada Prevista'!$P:$P,FOcorrencias[[#This Row],[Mês/Ano]])</f>
        <v>11299.2</v>
      </c>
      <c r="U260" s="101">
        <f>SUMIFS('Jornada Prevista'!$O:$O,'Jornada Prevista'!$B:$B,FOcorrencias[[#This Row],[Matricula]],'Jornada Prevista'!$P:$P,FOcorrencias[[#This Row],[Mês/Ano]])</f>
        <v>61.142857142857096</v>
      </c>
      <c r="V260" s="94" t="str">
        <f>IF(FOcorrencias[[#This Row],[Data da Ocorrência]]="","",TEXT(FOcorrencias[[#This Row],[Data da Ocorrência]],"mm/aaaa"))</f>
        <v>06/2025</v>
      </c>
    </row>
    <row r="261" spans="2:22" ht="14.4" x14ac:dyDescent="0.25">
      <c r="B261" s="61">
        <v>258</v>
      </c>
      <c r="C261" s="51" t="s">
        <v>315</v>
      </c>
      <c r="D261" s="63" t="str">
        <f>IF(FOcorrencias[[#This Row],[Data da Ocorrência]]="","",TEXT(FOcorrencias[[#This Row],[Data da Ocorrência]],"dddd"))</f>
        <v>domingo</v>
      </c>
      <c r="E261" s="79">
        <v>32</v>
      </c>
      <c r="F261" s="80" t="str">
        <f>IF(FOcorrencias[[#This Row],[Matricula]]="","",VLOOKUP(FOcorrencias[[#This Row],[Matricula]],Cadastros!$P:$Q,2,0))</f>
        <v>Funcionario 32</v>
      </c>
      <c r="G261" s="49" t="s">
        <v>89</v>
      </c>
      <c r="H261" s="79" t="s">
        <v>381</v>
      </c>
      <c r="I261" s="81" t="s">
        <v>393</v>
      </c>
      <c r="J261" s="82" t="s">
        <v>95</v>
      </c>
      <c r="K261" s="85" t="s">
        <v>370</v>
      </c>
      <c r="L261" s="89"/>
      <c r="M261" s="101" t="str" cm="1">
        <f t="array" ref="M261">INDEX('Jornada Prevista'!$H:$H,MATCH(1,('Jornada Prevista'!$B:$B=FOcorrencias[[#This Row],[Matricula]])*('Jornada Prevista'!$P:$P=FOcorrencias[[#This Row],[Mês/Ano]]),0))</f>
        <v>Empresa Y</v>
      </c>
      <c r="N261" s="101" t="str" cm="1">
        <f t="array" ref="N261">INDEX('Jornada Prevista'!$I:$I,MATCH(1,('Jornada Prevista'!$B:$B=FOcorrencias[[#This Row],[Matricula]])*('Jornada Prevista'!$P:$P=FOcorrencias[[#This Row],[Mês/Ano]]),0))</f>
        <v>Recursos Humanos</v>
      </c>
      <c r="O261" s="97" t="str" cm="1">
        <f t="array" ref="O261">INDEX('Jornada Prevista'!$J:$J,MATCH(1,('Jornada Prevista'!$B:$B=FOcorrencias[[#This Row],[Matricula]])*('Jornada Prevista'!$P:$P=FOcorrencias[[#This Row],[Mês/Ano]]),0))</f>
        <v>Assistente</v>
      </c>
      <c r="P261" s="97" t="str" cm="1">
        <f t="array" ref="P261">INDEX('Jornada Prevista'!$K:$K,MATCH(1,('Jornada Prevista'!$B:$B=FOcorrencias[[#This Row],[Matricula]])*('Jornada Prevista'!$P:$P=FOcorrencias[[#This Row],[Mês/Ano]]),0))</f>
        <v>Turno Folguista</v>
      </c>
      <c r="Q261" s="97" t="str" cm="1">
        <f t="array" ref="Q261">INDEX('Jornada Prevista'!$L:$L,MATCH(1,('Jornada Prevista'!$B:$B=FOcorrencias[[#This Row],[Matricula]])*('Jornada Prevista'!$P:$P=FOcorrencias[[#This Row],[Mês/Ano]]),0))</f>
        <v>5x1</v>
      </c>
      <c r="R261" s="97" t="str" cm="1">
        <f t="array" ref="R261">INDEX('Jornada Prevista'!$M:$M,MATCH(1,('Jornada Prevista'!$B:$B=FOcorrencias[[#This Row],[Matricula]])*('Jornada Prevista'!$P:$P=FOcorrencias[[#This Row],[Mês/Ano]]),0))</f>
        <v>CLT</v>
      </c>
      <c r="S261" s="97">
        <f>SUMIFS('Jornada Prevista'!$G:$G,'Jornada Prevista'!$B:$B,FOcorrencias[[#This Row],[Matricula]],'Jornada Prevista'!$P:$P,FOcorrencias[[#This Row],[Mês/Ano]])</f>
        <v>184.80000000000015</v>
      </c>
      <c r="T261" s="105">
        <f>SUMIFS('Jornada Prevista'!$N:$N,'Jornada Prevista'!$B:$B,FOcorrencias[[#This Row],[Matricula]],'Jornada Prevista'!$P:$P,FOcorrencias[[#This Row],[Mês/Ano]])</f>
        <v>11328.45</v>
      </c>
      <c r="U261" s="101">
        <f>SUMIFS('Jornada Prevista'!$O:$O,'Jornada Prevista'!$B:$B,FOcorrencias[[#This Row],[Matricula]],'Jornada Prevista'!$P:$P,FOcorrencias[[#This Row],[Mês/Ano]])</f>
        <v>61.301136363636317</v>
      </c>
      <c r="V261" s="94" t="str">
        <f>IF(FOcorrencias[[#This Row],[Data da Ocorrência]]="","",TEXT(FOcorrencias[[#This Row],[Data da Ocorrência]],"mm/aaaa"))</f>
        <v>12/2025</v>
      </c>
    </row>
    <row r="262" spans="2:22" ht="14.4" x14ac:dyDescent="0.25">
      <c r="B262" s="61">
        <v>259</v>
      </c>
      <c r="C262" s="51" t="s">
        <v>328</v>
      </c>
      <c r="D262" s="63" t="str">
        <f>IF(FOcorrencias[[#This Row],[Data da Ocorrência]]="","",TEXT(FOcorrencias[[#This Row],[Data da Ocorrência]],"dddd"))</f>
        <v>domingo</v>
      </c>
      <c r="E262" s="79">
        <v>32</v>
      </c>
      <c r="F262" s="80" t="str">
        <f>IF(FOcorrencias[[#This Row],[Matricula]]="","",VLOOKUP(FOcorrencias[[#This Row],[Matricula]],Cadastros!$P:$Q,2,0))</f>
        <v>Funcionario 32</v>
      </c>
      <c r="G262" s="49" t="s">
        <v>88</v>
      </c>
      <c r="H262" s="79" t="s">
        <v>384</v>
      </c>
      <c r="I262" s="81"/>
      <c r="J262" s="82" t="s">
        <v>95</v>
      </c>
      <c r="K262" s="85" t="s">
        <v>398</v>
      </c>
      <c r="L262" s="89"/>
      <c r="M262" s="101" t="str" cm="1">
        <f t="array" ref="M262">INDEX('Jornada Prevista'!$H:$H,MATCH(1,('Jornada Prevista'!$B:$B=FOcorrencias[[#This Row],[Matricula]])*('Jornada Prevista'!$P:$P=FOcorrencias[[#This Row],[Mês/Ano]]),0))</f>
        <v>Empresa X</v>
      </c>
      <c r="N262" s="101" t="str" cm="1">
        <f t="array" ref="N262">INDEX('Jornada Prevista'!$I:$I,MATCH(1,('Jornada Prevista'!$B:$B=FOcorrencias[[#This Row],[Matricula]])*('Jornada Prevista'!$P:$P=FOcorrencias[[#This Row],[Mês/Ano]]),0))</f>
        <v>Contabilidade</v>
      </c>
      <c r="O262" s="97" t="str" cm="1">
        <f t="array" ref="O262">INDEX('Jornada Prevista'!$J:$J,MATCH(1,('Jornada Prevista'!$B:$B=FOcorrencias[[#This Row],[Matricula]])*('Jornada Prevista'!$P:$P=FOcorrencias[[#This Row],[Mês/Ano]]),0))</f>
        <v>Analista</v>
      </c>
      <c r="P262" s="97" t="str" cm="1">
        <f t="array" ref="P262">INDEX('Jornada Prevista'!$K:$K,MATCH(1,('Jornada Prevista'!$B:$B=FOcorrencias[[#This Row],[Matricula]])*('Jornada Prevista'!$P:$P=FOcorrencias[[#This Row],[Mês/Ano]]),0))</f>
        <v>Turno C</v>
      </c>
      <c r="Q262" s="97" t="str" cm="1">
        <f t="array" ref="Q262">INDEX('Jornada Prevista'!$L:$L,MATCH(1,('Jornada Prevista'!$B:$B=FOcorrencias[[#This Row],[Matricula]])*('Jornada Prevista'!$P:$P=FOcorrencias[[#This Row],[Mês/Ano]]),0))</f>
        <v>5x1</v>
      </c>
      <c r="R262" s="97" t="str" cm="1">
        <f t="array" ref="R262">INDEX('Jornada Prevista'!$M:$M,MATCH(1,('Jornada Prevista'!$B:$B=FOcorrencias[[#This Row],[Matricula]])*('Jornada Prevista'!$P:$P=FOcorrencias[[#This Row],[Mês/Ano]]),0))</f>
        <v>Estágio</v>
      </c>
      <c r="S262" s="97">
        <f>SUMIFS('Jornada Prevista'!$G:$G,'Jornada Prevista'!$B:$B,FOcorrencias[[#This Row],[Matricula]],'Jornada Prevista'!$P:$P,FOcorrencias[[#This Row],[Mês/Ano]])</f>
        <v>184.80000000000015</v>
      </c>
      <c r="T262" s="105">
        <f>SUMIFS('Jornada Prevista'!$N:$N,'Jornada Prevista'!$B:$B,FOcorrencias[[#This Row],[Matricula]],'Jornada Prevista'!$P:$P,FOcorrencias[[#This Row],[Mês/Ano]])</f>
        <v>2854.08</v>
      </c>
      <c r="U262" s="101">
        <f>SUMIFS('Jornada Prevista'!$O:$O,'Jornada Prevista'!$B:$B,FOcorrencias[[#This Row],[Matricula]],'Jornada Prevista'!$P:$P,FOcorrencias[[#This Row],[Mês/Ano]])</f>
        <v>15.444155844155832</v>
      </c>
      <c r="V262" s="94" t="str">
        <f>IF(FOcorrencias[[#This Row],[Data da Ocorrência]]="","",TEXT(FOcorrencias[[#This Row],[Data da Ocorrência]],"mm/aaaa"))</f>
        <v>03/2025</v>
      </c>
    </row>
    <row r="263" spans="2:22" ht="14.4" x14ac:dyDescent="0.25">
      <c r="B263" s="61">
        <v>260</v>
      </c>
      <c r="C263" s="51" t="s">
        <v>319</v>
      </c>
      <c r="D263" s="63" t="str">
        <f>IF(FOcorrencias[[#This Row],[Data da Ocorrência]]="","",TEXT(FOcorrencias[[#This Row],[Data da Ocorrência]],"dddd"))</f>
        <v>terça-feira</v>
      </c>
      <c r="E263" s="79">
        <v>32</v>
      </c>
      <c r="F263" s="80" t="str">
        <f>IF(FOcorrencias[[#This Row],[Matricula]]="","",VLOOKUP(FOcorrencias[[#This Row],[Matricula]],Cadastros!$P:$Q,2,0))</f>
        <v>Funcionario 32</v>
      </c>
      <c r="G263" s="49" t="s">
        <v>89</v>
      </c>
      <c r="H263" s="79" t="s">
        <v>381</v>
      </c>
      <c r="I263" s="81" t="s">
        <v>389</v>
      </c>
      <c r="J263" s="82" t="s">
        <v>95</v>
      </c>
      <c r="K263" s="85" t="s">
        <v>398</v>
      </c>
      <c r="L263" s="89"/>
      <c r="M263" s="101" t="str" cm="1">
        <f t="array" ref="M263">INDEX('Jornada Prevista'!$H:$H,MATCH(1,('Jornada Prevista'!$B:$B=FOcorrencias[[#This Row],[Matricula]])*('Jornada Prevista'!$P:$P=FOcorrencias[[#This Row],[Mês/Ano]]),0))</f>
        <v>Empresa Y</v>
      </c>
      <c r="N263" s="101" t="str" cm="1">
        <f t="array" ref="N263">INDEX('Jornada Prevista'!$I:$I,MATCH(1,('Jornada Prevista'!$B:$B=FOcorrencias[[#This Row],[Matricula]])*('Jornada Prevista'!$P:$P=FOcorrencias[[#This Row],[Mês/Ano]]),0))</f>
        <v>TI</v>
      </c>
      <c r="O263" s="97" t="str" cm="1">
        <f t="array" ref="O263">INDEX('Jornada Prevista'!$J:$J,MATCH(1,('Jornada Prevista'!$B:$B=FOcorrencias[[#This Row],[Matricula]])*('Jornada Prevista'!$P:$P=FOcorrencias[[#This Row],[Mês/Ano]]),0))</f>
        <v>Estagiário</v>
      </c>
      <c r="P263" s="97" t="str" cm="1">
        <f t="array" ref="P263">INDEX('Jornada Prevista'!$K:$K,MATCH(1,('Jornada Prevista'!$B:$B=FOcorrencias[[#This Row],[Matricula]])*('Jornada Prevista'!$P:$P=FOcorrencias[[#This Row],[Mês/Ano]]),0))</f>
        <v>Turno A</v>
      </c>
      <c r="Q263" s="97" t="str" cm="1">
        <f t="array" ref="Q263">INDEX('Jornada Prevista'!$L:$L,MATCH(1,('Jornada Prevista'!$B:$B=FOcorrencias[[#This Row],[Matricula]])*('Jornada Prevista'!$P:$P=FOcorrencias[[#This Row],[Mês/Ano]]),0))</f>
        <v>6x1</v>
      </c>
      <c r="R263" s="97" t="str" cm="1">
        <f t="array" ref="R263">INDEX('Jornada Prevista'!$M:$M,MATCH(1,('Jornada Prevista'!$B:$B=FOcorrencias[[#This Row],[Matricula]])*('Jornada Prevista'!$P:$P=FOcorrencias[[#This Row],[Mês/Ano]]),0))</f>
        <v>PJ</v>
      </c>
      <c r="S263" s="97">
        <f>SUMIFS('Jornada Prevista'!$G:$G,'Jornada Prevista'!$B:$B,FOcorrencias[[#This Row],[Matricula]],'Jornada Prevista'!$P:$P,FOcorrencias[[#This Row],[Mês/Ano]])</f>
        <v>184.80000000000015</v>
      </c>
      <c r="T263" s="105">
        <f>SUMIFS('Jornada Prevista'!$N:$N,'Jornada Prevista'!$B:$B,FOcorrencias[[#This Row],[Matricula]],'Jornada Prevista'!$P:$P,FOcorrencias[[#This Row],[Mês/Ano]])</f>
        <v>3987.56</v>
      </c>
      <c r="U263" s="101">
        <f>SUMIFS('Jornada Prevista'!$O:$O,'Jornada Prevista'!$B:$B,FOcorrencias[[#This Row],[Matricula]],'Jornada Prevista'!$P:$P,FOcorrencias[[#This Row],[Mês/Ano]])</f>
        <v>21.577705627705608</v>
      </c>
      <c r="V263" s="94" t="str">
        <f>IF(FOcorrencias[[#This Row],[Data da Ocorrência]]="","",TEXT(FOcorrencias[[#This Row],[Data da Ocorrência]],"mm/aaaa"))</f>
        <v>07/2025</v>
      </c>
    </row>
    <row r="264" spans="2:22" ht="14.4" x14ac:dyDescent="0.25">
      <c r="B264" s="61">
        <v>261</v>
      </c>
      <c r="C264" s="51" t="s">
        <v>329</v>
      </c>
      <c r="D264" s="63" t="str">
        <f>IF(FOcorrencias[[#This Row],[Data da Ocorrência]]="","",TEXT(FOcorrencias[[#This Row],[Data da Ocorrência]],"dddd"))</f>
        <v>terça-feira</v>
      </c>
      <c r="E264" s="79">
        <v>32</v>
      </c>
      <c r="F264" s="80" t="str">
        <f>IF(FOcorrencias[[#This Row],[Matricula]]="","",VLOOKUP(FOcorrencias[[#This Row],[Matricula]],Cadastros!$P:$Q,2,0))</f>
        <v>Funcionario 32</v>
      </c>
      <c r="G264" s="49" t="s">
        <v>87</v>
      </c>
      <c r="H264" s="79" t="s">
        <v>381</v>
      </c>
      <c r="I264" s="81" t="s">
        <v>387</v>
      </c>
      <c r="J264" s="82" t="s">
        <v>95</v>
      </c>
      <c r="K264" s="85" t="s">
        <v>379</v>
      </c>
      <c r="L264" s="89" t="s">
        <v>395</v>
      </c>
      <c r="M264" s="101" t="str" cm="1">
        <f t="array" ref="M264">INDEX('Jornada Prevista'!$H:$H,MATCH(1,('Jornada Prevista'!$B:$B=FOcorrencias[[#This Row],[Matricula]])*('Jornada Prevista'!$P:$P=FOcorrencias[[#This Row],[Mês/Ano]]),0))</f>
        <v>Empresa Z</v>
      </c>
      <c r="N264" s="101" t="str" cm="1">
        <f t="array" ref="N264">INDEX('Jornada Prevista'!$I:$I,MATCH(1,('Jornada Prevista'!$B:$B=FOcorrencias[[#This Row],[Matricula]])*('Jornada Prevista'!$P:$P=FOcorrencias[[#This Row],[Mês/Ano]]),0))</f>
        <v>Contabilidade</v>
      </c>
      <c r="O264" s="97" t="str" cm="1">
        <f t="array" ref="O264">INDEX('Jornada Prevista'!$J:$J,MATCH(1,('Jornada Prevista'!$B:$B=FOcorrencias[[#This Row],[Matricula]])*('Jornada Prevista'!$P:$P=FOcorrencias[[#This Row],[Mês/Ano]]),0))</f>
        <v>Analista Sênior</v>
      </c>
      <c r="P264" s="97" t="str" cm="1">
        <f t="array" ref="P264">INDEX('Jornada Prevista'!$K:$K,MATCH(1,('Jornada Prevista'!$B:$B=FOcorrencias[[#This Row],[Matricula]])*('Jornada Prevista'!$P:$P=FOcorrencias[[#This Row],[Mês/Ano]]),0))</f>
        <v>Turno B</v>
      </c>
      <c r="Q264" s="97" t="str" cm="1">
        <f t="array" ref="Q264">INDEX('Jornada Prevista'!$L:$L,MATCH(1,('Jornada Prevista'!$B:$B=FOcorrencias[[#This Row],[Matricula]])*('Jornada Prevista'!$P:$P=FOcorrencias[[#This Row],[Mês/Ano]]),0))</f>
        <v>5x1</v>
      </c>
      <c r="R264" s="97" t="str" cm="1">
        <f t="array" ref="R264">INDEX('Jornada Prevista'!$M:$M,MATCH(1,('Jornada Prevista'!$B:$B=FOcorrencias[[#This Row],[Matricula]])*('Jornada Prevista'!$P:$P=FOcorrencias[[#This Row],[Mês/Ano]]),0))</f>
        <v>PJ</v>
      </c>
      <c r="S264" s="97">
        <f>SUMIFS('Jornada Prevista'!$G:$G,'Jornada Prevista'!$B:$B,FOcorrencias[[#This Row],[Matricula]],'Jornada Prevista'!$P:$P,FOcorrencias[[#This Row],[Mês/Ano]])</f>
        <v>184.80000000000015</v>
      </c>
      <c r="T264" s="105">
        <f>SUMIFS('Jornada Prevista'!$N:$N,'Jornada Prevista'!$B:$B,FOcorrencias[[#This Row],[Matricula]],'Jornada Prevista'!$P:$P,FOcorrencias[[#This Row],[Mês/Ano]])</f>
        <v>11299.2</v>
      </c>
      <c r="U264" s="101">
        <f>SUMIFS('Jornada Prevista'!$O:$O,'Jornada Prevista'!$B:$B,FOcorrencias[[#This Row],[Matricula]],'Jornada Prevista'!$P:$P,FOcorrencias[[#This Row],[Mês/Ano]])</f>
        <v>61.142857142857096</v>
      </c>
      <c r="V264" s="94" t="str">
        <f>IF(FOcorrencias[[#This Row],[Data da Ocorrência]]="","",TEXT(FOcorrencias[[#This Row],[Data da Ocorrência]],"mm/aaaa"))</f>
        <v>06/2025</v>
      </c>
    </row>
    <row r="265" spans="2:22" ht="14.4" x14ac:dyDescent="0.25">
      <c r="B265" s="61">
        <v>262</v>
      </c>
      <c r="C265" s="51" t="s">
        <v>264</v>
      </c>
      <c r="D265" s="63" t="str">
        <f>IF(FOcorrencias[[#This Row],[Data da Ocorrência]]="","",TEXT(FOcorrencias[[#This Row],[Data da Ocorrência]],"dddd"))</f>
        <v>quarta-feira</v>
      </c>
      <c r="E265" s="79">
        <v>32</v>
      </c>
      <c r="F265" s="80" t="str">
        <f>IF(FOcorrencias[[#This Row],[Matricula]]="","",VLOOKUP(FOcorrencias[[#This Row],[Matricula]],Cadastros!$P:$Q,2,0))</f>
        <v>Funcionario 32</v>
      </c>
      <c r="G265" s="49" t="s">
        <v>90</v>
      </c>
      <c r="H265" s="79" t="s">
        <v>373</v>
      </c>
      <c r="I265" s="81" t="s">
        <v>401</v>
      </c>
      <c r="J265" s="82" t="s">
        <v>95</v>
      </c>
      <c r="K265" s="85" t="s">
        <v>370</v>
      </c>
      <c r="L265" s="89"/>
      <c r="M265" s="101" t="str" cm="1">
        <f t="array" ref="M265">INDEX('Jornada Prevista'!$H:$H,MATCH(1,('Jornada Prevista'!$B:$B=FOcorrencias[[#This Row],[Matricula]])*('Jornada Prevista'!$P:$P=FOcorrencias[[#This Row],[Mês/Ano]]),0))</f>
        <v>Empresa Y</v>
      </c>
      <c r="N265" s="101" t="str" cm="1">
        <f t="array" ref="N265">INDEX('Jornada Prevista'!$I:$I,MATCH(1,('Jornada Prevista'!$B:$B=FOcorrencias[[#This Row],[Matricula]])*('Jornada Prevista'!$P:$P=FOcorrencias[[#This Row],[Mês/Ano]]),0))</f>
        <v>Recursos Humanos</v>
      </c>
      <c r="O265" s="97" t="str" cm="1">
        <f t="array" ref="O265">INDEX('Jornada Prevista'!$J:$J,MATCH(1,('Jornada Prevista'!$B:$B=FOcorrencias[[#This Row],[Matricula]])*('Jornada Prevista'!$P:$P=FOcorrencias[[#This Row],[Mês/Ano]]),0))</f>
        <v>Assistente</v>
      </c>
      <c r="P265" s="97" t="str" cm="1">
        <f t="array" ref="P265">INDEX('Jornada Prevista'!$K:$K,MATCH(1,('Jornada Prevista'!$B:$B=FOcorrencias[[#This Row],[Matricula]])*('Jornada Prevista'!$P:$P=FOcorrencias[[#This Row],[Mês/Ano]]),0))</f>
        <v>Turno Folguista</v>
      </c>
      <c r="Q265" s="97" t="str" cm="1">
        <f t="array" ref="Q265">INDEX('Jornada Prevista'!$L:$L,MATCH(1,('Jornada Prevista'!$B:$B=FOcorrencias[[#This Row],[Matricula]])*('Jornada Prevista'!$P:$P=FOcorrencias[[#This Row],[Mês/Ano]]),0))</f>
        <v>5x1</v>
      </c>
      <c r="R265" s="97" t="str" cm="1">
        <f t="array" ref="R265">INDEX('Jornada Prevista'!$M:$M,MATCH(1,('Jornada Prevista'!$B:$B=FOcorrencias[[#This Row],[Matricula]])*('Jornada Prevista'!$P:$P=FOcorrencias[[#This Row],[Mês/Ano]]),0))</f>
        <v>CLT</v>
      </c>
      <c r="S265" s="97">
        <f>SUMIFS('Jornada Prevista'!$G:$G,'Jornada Prevista'!$B:$B,FOcorrencias[[#This Row],[Matricula]],'Jornada Prevista'!$P:$P,FOcorrencias[[#This Row],[Mês/Ano]])</f>
        <v>184.80000000000015</v>
      </c>
      <c r="T265" s="105">
        <f>SUMIFS('Jornada Prevista'!$N:$N,'Jornada Prevista'!$B:$B,FOcorrencias[[#This Row],[Matricula]],'Jornada Prevista'!$P:$P,FOcorrencias[[#This Row],[Mês/Ano]])</f>
        <v>11328.45</v>
      </c>
      <c r="U265" s="101">
        <f>SUMIFS('Jornada Prevista'!$O:$O,'Jornada Prevista'!$B:$B,FOcorrencias[[#This Row],[Matricula]],'Jornada Prevista'!$P:$P,FOcorrencias[[#This Row],[Mês/Ano]])</f>
        <v>61.301136363636317</v>
      </c>
      <c r="V265" s="94" t="str">
        <f>IF(FOcorrencias[[#This Row],[Data da Ocorrência]]="","",TEXT(FOcorrencias[[#This Row],[Data da Ocorrência]],"mm/aaaa"))</f>
        <v>12/2025</v>
      </c>
    </row>
    <row r="266" spans="2:22" ht="14.4" x14ac:dyDescent="0.25">
      <c r="B266" s="61">
        <v>263</v>
      </c>
      <c r="C266" s="51" t="s">
        <v>239</v>
      </c>
      <c r="D266" s="63" t="str">
        <f>IF(FOcorrencias[[#This Row],[Data da Ocorrência]]="","",TEXT(FOcorrencias[[#This Row],[Data da Ocorrência]],"dddd"))</f>
        <v>segunda-feira</v>
      </c>
      <c r="E266" s="79">
        <v>32</v>
      </c>
      <c r="F266" s="80" t="str">
        <f>IF(FOcorrencias[[#This Row],[Matricula]]="","",VLOOKUP(FOcorrencias[[#This Row],[Matricula]],Cadastros!$P:$Q,2,0))</f>
        <v>Funcionario 32</v>
      </c>
      <c r="G266" s="49" t="s">
        <v>89</v>
      </c>
      <c r="H266" s="79" t="s">
        <v>391</v>
      </c>
      <c r="I266" s="81"/>
      <c r="J266" s="82" t="s">
        <v>371</v>
      </c>
      <c r="K266" s="85" t="s">
        <v>370</v>
      </c>
      <c r="L266" s="89"/>
      <c r="M266" s="101" t="str" cm="1">
        <f t="array" ref="M266">INDEX('Jornada Prevista'!$H:$H,MATCH(1,('Jornada Prevista'!$B:$B=FOcorrencias[[#This Row],[Matricula]])*('Jornada Prevista'!$P:$P=FOcorrencias[[#This Row],[Mês/Ano]]),0))</f>
        <v>Empresa Z</v>
      </c>
      <c r="N266" s="101" t="str" cm="1">
        <f t="array" ref="N266">INDEX('Jornada Prevista'!$I:$I,MATCH(1,('Jornada Prevista'!$B:$B=FOcorrencias[[#This Row],[Matricula]])*('Jornada Prevista'!$P:$P=FOcorrencias[[#This Row],[Mês/Ano]]),0))</f>
        <v>Logística</v>
      </c>
      <c r="O266" s="97" t="str" cm="1">
        <f t="array" ref="O266">INDEX('Jornada Prevista'!$J:$J,MATCH(1,('Jornada Prevista'!$B:$B=FOcorrencias[[#This Row],[Matricula]])*('Jornada Prevista'!$P:$P=FOcorrencias[[#This Row],[Mês/Ano]]),0))</f>
        <v>Analista Sênior</v>
      </c>
      <c r="P266" s="97" t="str" cm="1">
        <f t="array" ref="P266">INDEX('Jornada Prevista'!$K:$K,MATCH(1,('Jornada Prevista'!$B:$B=FOcorrencias[[#This Row],[Matricula]])*('Jornada Prevista'!$P:$P=FOcorrencias[[#This Row],[Mês/Ano]]),0))</f>
        <v>Turno D</v>
      </c>
      <c r="Q266" s="97" t="str" cm="1">
        <f t="array" ref="Q266">INDEX('Jornada Prevista'!$L:$L,MATCH(1,('Jornada Prevista'!$B:$B=FOcorrencias[[#This Row],[Matricula]])*('Jornada Prevista'!$P:$P=FOcorrencias[[#This Row],[Mês/Ano]]),0))</f>
        <v>12x36</v>
      </c>
      <c r="R266" s="97" t="str" cm="1">
        <f t="array" ref="R266">INDEX('Jornada Prevista'!$M:$M,MATCH(1,('Jornada Prevista'!$B:$B=FOcorrencias[[#This Row],[Matricula]])*('Jornada Prevista'!$P:$P=FOcorrencias[[#This Row],[Mês/Ano]]),0))</f>
        <v>PJ</v>
      </c>
      <c r="S266" s="97">
        <f>SUMIFS('Jornada Prevista'!$G:$G,'Jornada Prevista'!$B:$B,FOcorrencias[[#This Row],[Matricula]],'Jornada Prevista'!$P:$P,FOcorrencias[[#This Row],[Mês/Ano]])</f>
        <v>184.80000000000015</v>
      </c>
      <c r="T266" s="105">
        <f>SUMIFS('Jornada Prevista'!$N:$N,'Jornada Prevista'!$B:$B,FOcorrencias[[#This Row],[Matricula]],'Jornada Prevista'!$P:$P,FOcorrencias[[#This Row],[Mês/Ano]])</f>
        <v>8197.24</v>
      </c>
      <c r="U266" s="101">
        <f>SUMIFS('Jornada Prevista'!$O:$O,'Jornada Prevista'!$B:$B,FOcorrencias[[#This Row],[Matricula]],'Jornada Prevista'!$P:$P,FOcorrencias[[#This Row],[Mês/Ano]])</f>
        <v>44.357359307359268</v>
      </c>
      <c r="V266" s="94" t="str">
        <f>IF(FOcorrencias[[#This Row],[Data da Ocorrência]]="","",TEXT(FOcorrencias[[#This Row],[Data da Ocorrência]],"mm/aaaa"))</f>
        <v>02/2025</v>
      </c>
    </row>
    <row r="267" spans="2:22" ht="14.4" x14ac:dyDescent="0.25">
      <c r="B267" s="61">
        <v>264</v>
      </c>
      <c r="C267" s="51" t="s">
        <v>180</v>
      </c>
      <c r="D267" s="63" t="str">
        <f>IF(FOcorrencias[[#This Row],[Data da Ocorrência]]="","",TEXT(FOcorrencias[[#This Row],[Data da Ocorrência]],"dddd"))</f>
        <v>sábado</v>
      </c>
      <c r="E267" s="79">
        <v>32</v>
      </c>
      <c r="F267" s="80" t="str">
        <f>IF(FOcorrencias[[#This Row],[Matricula]]="","",VLOOKUP(FOcorrencias[[#This Row],[Matricula]],Cadastros!$P:$Q,2,0))</f>
        <v>Funcionario 32</v>
      </c>
      <c r="G267" s="49" t="s">
        <v>87</v>
      </c>
      <c r="H267" s="79" t="s">
        <v>366</v>
      </c>
      <c r="I267" s="81" t="s">
        <v>367</v>
      </c>
      <c r="J267" s="82" t="s">
        <v>95</v>
      </c>
      <c r="K267" s="85" t="s">
        <v>375</v>
      </c>
      <c r="L267" s="89"/>
      <c r="M267" s="101" t="str" cm="1">
        <f t="array" ref="M267">INDEX('Jornada Prevista'!$H:$H,MATCH(1,('Jornada Prevista'!$B:$B=FOcorrencias[[#This Row],[Matricula]])*('Jornada Prevista'!$P:$P=FOcorrencias[[#This Row],[Mês/Ano]]),0))</f>
        <v>Empresa X</v>
      </c>
      <c r="N267" s="101" t="str" cm="1">
        <f t="array" ref="N267">INDEX('Jornada Prevista'!$I:$I,MATCH(1,('Jornada Prevista'!$B:$B=FOcorrencias[[#This Row],[Matricula]])*('Jornada Prevista'!$P:$P=FOcorrencias[[#This Row],[Mês/Ano]]),0))</f>
        <v>Logística</v>
      </c>
      <c r="O267" s="97" t="str" cm="1">
        <f t="array" ref="O267">INDEX('Jornada Prevista'!$J:$J,MATCH(1,('Jornada Prevista'!$B:$B=FOcorrencias[[#This Row],[Matricula]])*('Jornada Prevista'!$P:$P=FOcorrencias[[#This Row],[Mês/Ano]]),0))</f>
        <v>Coordenador</v>
      </c>
      <c r="P267" s="97" t="str" cm="1">
        <f t="array" ref="P267">INDEX('Jornada Prevista'!$K:$K,MATCH(1,('Jornada Prevista'!$B:$B=FOcorrencias[[#This Row],[Matricula]])*('Jornada Prevista'!$P:$P=FOcorrencias[[#This Row],[Mês/Ano]]),0))</f>
        <v>Turno C</v>
      </c>
      <c r="Q267" s="97" t="str" cm="1">
        <f t="array" ref="Q267">INDEX('Jornada Prevista'!$L:$L,MATCH(1,('Jornada Prevista'!$B:$B=FOcorrencias[[#This Row],[Matricula]])*('Jornada Prevista'!$P:$P=FOcorrencias[[#This Row],[Mês/Ano]]),0))</f>
        <v>5x1</v>
      </c>
      <c r="R267" s="97" t="str" cm="1">
        <f t="array" ref="R267">INDEX('Jornada Prevista'!$M:$M,MATCH(1,('Jornada Prevista'!$B:$B=FOcorrencias[[#This Row],[Matricula]])*('Jornada Prevista'!$P:$P=FOcorrencias[[#This Row],[Mês/Ano]]),0))</f>
        <v>PJ</v>
      </c>
      <c r="S267" s="97">
        <f>SUMIFS('Jornada Prevista'!$G:$G,'Jornada Prevista'!$B:$B,FOcorrencias[[#This Row],[Matricula]],'Jornada Prevista'!$P:$P,FOcorrencias[[#This Row],[Mês/Ano]])</f>
        <v>184.80000000000015</v>
      </c>
      <c r="T267" s="105">
        <f>SUMIFS('Jornada Prevista'!$N:$N,'Jornada Prevista'!$B:$B,FOcorrencias[[#This Row],[Matricula]],'Jornada Prevista'!$P:$P,FOcorrencias[[#This Row],[Mês/Ano]])</f>
        <v>5790.94</v>
      </c>
      <c r="U267" s="101">
        <f>SUMIFS('Jornada Prevista'!$O:$O,'Jornada Prevista'!$B:$B,FOcorrencias[[#This Row],[Matricula]],'Jornada Prevista'!$P:$P,FOcorrencias[[#This Row],[Mês/Ano]])</f>
        <v>31.336255411255383</v>
      </c>
      <c r="V267" s="94" t="str">
        <f>IF(FOcorrencias[[#This Row],[Data da Ocorrência]]="","",TEXT(FOcorrencias[[#This Row],[Data da Ocorrência]],"mm/aaaa"))</f>
        <v>05/2025</v>
      </c>
    </row>
    <row r="268" spans="2:22" ht="14.4" x14ac:dyDescent="0.25">
      <c r="B268" s="61">
        <v>265</v>
      </c>
      <c r="C268" s="51" t="s">
        <v>282</v>
      </c>
      <c r="D268" s="63" t="str">
        <f>IF(FOcorrencias[[#This Row],[Data da Ocorrência]]="","",TEXT(FOcorrencias[[#This Row],[Data da Ocorrência]],"dddd"))</f>
        <v>domingo</v>
      </c>
      <c r="E268" s="79">
        <v>32</v>
      </c>
      <c r="F268" s="80" t="str">
        <f>IF(FOcorrencias[[#This Row],[Matricula]]="","",VLOOKUP(FOcorrencias[[#This Row],[Matricula]],Cadastros!$P:$Q,2,0))</f>
        <v>Funcionario 32</v>
      </c>
      <c r="G268" s="49" t="s">
        <v>89</v>
      </c>
      <c r="H268" s="79" t="s">
        <v>384</v>
      </c>
      <c r="I268" s="81"/>
      <c r="J268" s="82" t="s">
        <v>95</v>
      </c>
      <c r="K268" s="85" t="s">
        <v>382</v>
      </c>
      <c r="L268" s="89" t="s">
        <v>395</v>
      </c>
      <c r="M268" s="101" t="str" cm="1">
        <f t="array" ref="M268">INDEX('Jornada Prevista'!$H:$H,MATCH(1,('Jornada Prevista'!$B:$B=FOcorrencias[[#This Row],[Matricula]])*('Jornada Prevista'!$P:$P=FOcorrencias[[#This Row],[Mês/Ano]]),0))</f>
        <v>Empresa Z</v>
      </c>
      <c r="N268" s="101" t="str" cm="1">
        <f t="array" ref="N268">INDEX('Jornada Prevista'!$I:$I,MATCH(1,('Jornada Prevista'!$B:$B=FOcorrencias[[#This Row],[Matricula]])*('Jornada Prevista'!$P:$P=FOcorrencias[[#This Row],[Mês/Ano]]),0))</f>
        <v>Vendas</v>
      </c>
      <c r="O268" s="97" t="str" cm="1">
        <f t="array" ref="O268">INDEX('Jornada Prevista'!$J:$J,MATCH(1,('Jornada Prevista'!$B:$B=FOcorrencias[[#This Row],[Matricula]])*('Jornada Prevista'!$P:$P=FOcorrencias[[#This Row],[Mês/Ano]]),0))</f>
        <v>Analista de Projetos</v>
      </c>
      <c r="P268" s="97" t="str" cm="1">
        <f t="array" ref="P268">INDEX('Jornada Prevista'!$K:$K,MATCH(1,('Jornada Prevista'!$B:$B=FOcorrencias[[#This Row],[Matricula]])*('Jornada Prevista'!$P:$P=FOcorrencias[[#This Row],[Mês/Ano]]),0))</f>
        <v>Turno D</v>
      </c>
      <c r="Q268" s="97" t="str" cm="1">
        <f t="array" ref="Q268">INDEX('Jornada Prevista'!$L:$L,MATCH(1,('Jornada Prevista'!$B:$B=FOcorrencias[[#This Row],[Matricula]])*('Jornada Prevista'!$P:$P=FOcorrencias[[#This Row],[Mês/Ano]]),0))</f>
        <v>5x1</v>
      </c>
      <c r="R268" s="97" t="str" cm="1">
        <f t="array" ref="R268">INDEX('Jornada Prevista'!$M:$M,MATCH(1,('Jornada Prevista'!$B:$B=FOcorrencias[[#This Row],[Matricula]])*('Jornada Prevista'!$P:$P=FOcorrencias[[#This Row],[Mês/Ano]]),0))</f>
        <v>CLT</v>
      </c>
      <c r="S268" s="97">
        <f>SUMIFS('Jornada Prevista'!$G:$G,'Jornada Prevista'!$B:$B,FOcorrencias[[#This Row],[Matricula]],'Jornada Prevista'!$P:$P,FOcorrencias[[#This Row],[Mês/Ano]])</f>
        <v>184.80000000000015</v>
      </c>
      <c r="T268" s="105">
        <f>SUMIFS('Jornada Prevista'!$N:$N,'Jornada Prevista'!$B:$B,FOcorrencias[[#This Row],[Matricula]],'Jornada Prevista'!$P:$P,FOcorrencias[[#This Row],[Mês/Ano]])</f>
        <v>11061.07</v>
      </c>
      <c r="U268" s="101">
        <f>SUMIFS('Jornada Prevista'!$O:$O,'Jornada Prevista'!$B:$B,FOcorrencias[[#This Row],[Matricula]],'Jornada Prevista'!$P:$P,FOcorrencias[[#This Row],[Mês/Ano]])</f>
        <v>59.854274891774843</v>
      </c>
      <c r="V268" s="94" t="str">
        <f>IF(FOcorrencias[[#This Row],[Data da Ocorrência]]="","",TEXT(FOcorrencias[[#This Row],[Data da Ocorrência]],"mm/aaaa"))</f>
        <v>10/2025</v>
      </c>
    </row>
    <row r="269" spans="2:22" ht="14.4" x14ac:dyDescent="0.25">
      <c r="B269" s="61">
        <v>266</v>
      </c>
      <c r="C269" s="51" t="s">
        <v>298</v>
      </c>
      <c r="D269" s="63" t="str">
        <f>IF(FOcorrencias[[#This Row],[Data da Ocorrência]]="","",TEXT(FOcorrencias[[#This Row],[Data da Ocorrência]],"dddd"))</f>
        <v>quinta-feira</v>
      </c>
      <c r="E269" s="79">
        <v>32</v>
      </c>
      <c r="F269" s="80" t="str">
        <f>IF(FOcorrencias[[#This Row],[Matricula]]="","",VLOOKUP(FOcorrencias[[#This Row],[Matricula]],Cadastros!$P:$Q,2,0))</f>
        <v>Funcionario 32</v>
      </c>
      <c r="G269" s="49" t="s">
        <v>87</v>
      </c>
      <c r="H269" s="79" t="s">
        <v>397</v>
      </c>
      <c r="I269" s="81"/>
      <c r="J269" s="82" t="s">
        <v>371</v>
      </c>
      <c r="K269" s="85" t="s">
        <v>379</v>
      </c>
      <c r="L269" s="89"/>
      <c r="M269" s="101" t="str" cm="1">
        <f t="array" ref="M269">INDEX('Jornada Prevista'!$H:$H,MATCH(1,('Jornada Prevista'!$B:$B=FOcorrencias[[#This Row],[Matricula]])*('Jornada Prevista'!$P:$P=FOcorrencias[[#This Row],[Mês/Ano]]),0))</f>
        <v>Empresa X</v>
      </c>
      <c r="N269" s="101" t="str" cm="1">
        <f t="array" ref="N269">INDEX('Jornada Prevista'!$I:$I,MATCH(1,('Jornada Prevista'!$B:$B=FOcorrencias[[#This Row],[Matricula]])*('Jornada Prevista'!$P:$P=FOcorrencias[[#This Row],[Mês/Ano]]),0))</f>
        <v>Logística</v>
      </c>
      <c r="O269" s="97" t="str" cm="1">
        <f t="array" ref="O269">INDEX('Jornada Prevista'!$J:$J,MATCH(1,('Jornada Prevista'!$B:$B=FOcorrencias[[#This Row],[Matricula]])*('Jornada Prevista'!$P:$P=FOcorrencias[[#This Row],[Mês/Ano]]),0))</f>
        <v>Coordenador</v>
      </c>
      <c r="P269" s="97" t="str" cm="1">
        <f t="array" ref="P269">INDEX('Jornada Prevista'!$K:$K,MATCH(1,('Jornada Prevista'!$B:$B=FOcorrencias[[#This Row],[Matricula]])*('Jornada Prevista'!$P:$P=FOcorrencias[[#This Row],[Mês/Ano]]),0))</f>
        <v>Turno C</v>
      </c>
      <c r="Q269" s="97" t="str" cm="1">
        <f t="array" ref="Q269">INDEX('Jornada Prevista'!$L:$L,MATCH(1,('Jornada Prevista'!$B:$B=FOcorrencias[[#This Row],[Matricula]])*('Jornada Prevista'!$P:$P=FOcorrencias[[#This Row],[Mês/Ano]]),0))</f>
        <v>5x1</v>
      </c>
      <c r="R269" s="97" t="str" cm="1">
        <f t="array" ref="R269">INDEX('Jornada Prevista'!$M:$M,MATCH(1,('Jornada Prevista'!$B:$B=FOcorrencias[[#This Row],[Matricula]])*('Jornada Prevista'!$P:$P=FOcorrencias[[#This Row],[Mês/Ano]]),0))</f>
        <v>PJ</v>
      </c>
      <c r="S269" s="97">
        <f>SUMIFS('Jornada Prevista'!$G:$G,'Jornada Prevista'!$B:$B,FOcorrencias[[#This Row],[Matricula]],'Jornada Prevista'!$P:$P,FOcorrencias[[#This Row],[Mês/Ano]])</f>
        <v>184.80000000000015</v>
      </c>
      <c r="T269" s="105">
        <f>SUMIFS('Jornada Prevista'!$N:$N,'Jornada Prevista'!$B:$B,FOcorrencias[[#This Row],[Matricula]],'Jornada Prevista'!$P:$P,FOcorrencias[[#This Row],[Mês/Ano]])</f>
        <v>5790.94</v>
      </c>
      <c r="U269" s="101">
        <f>SUMIFS('Jornada Prevista'!$O:$O,'Jornada Prevista'!$B:$B,FOcorrencias[[#This Row],[Matricula]],'Jornada Prevista'!$P:$P,FOcorrencias[[#This Row],[Mês/Ano]])</f>
        <v>31.336255411255383</v>
      </c>
      <c r="V269" s="94" t="str">
        <f>IF(FOcorrencias[[#This Row],[Data da Ocorrência]]="","",TEXT(FOcorrencias[[#This Row],[Data da Ocorrência]],"mm/aaaa"))</f>
        <v>05/2025</v>
      </c>
    </row>
    <row r="270" spans="2:22" ht="14.4" x14ac:dyDescent="0.25">
      <c r="B270" s="61">
        <v>267</v>
      </c>
      <c r="C270" s="51" t="s">
        <v>330</v>
      </c>
      <c r="D270" s="63" t="str">
        <f>IF(FOcorrencias[[#This Row],[Data da Ocorrência]]="","",TEXT(FOcorrencias[[#This Row],[Data da Ocorrência]],"dddd"))</f>
        <v>quinta-feira</v>
      </c>
      <c r="E270" s="79">
        <v>32</v>
      </c>
      <c r="F270" s="80" t="str">
        <f>IF(FOcorrencias[[#This Row],[Matricula]]="","",VLOOKUP(FOcorrencias[[#This Row],[Matricula]],Cadastros!$P:$Q,2,0))</f>
        <v>Funcionario 32</v>
      </c>
      <c r="G270" s="49" t="s">
        <v>89</v>
      </c>
      <c r="H270" s="79" t="s">
        <v>378</v>
      </c>
      <c r="I270" s="81"/>
      <c r="J270" s="82" t="s">
        <v>95</v>
      </c>
      <c r="K270" s="85" t="s">
        <v>398</v>
      </c>
      <c r="L270" s="89"/>
      <c r="M270" s="101" t="str" cm="1">
        <f t="array" ref="M270">INDEX('Jornada Prevista'!$H:$H,MATCH(1,('Jornada Prevista'!$B:$B=FOcorrencias[[#This Row],[Matricula]])*('Jornada Prevista'!$P:$P=FOcorrencias[[#This Row],[Mês/Ano]]),0))</f>
        <v>Empresa X</v>
      </c>
      <c r="N270" s="101" t="str" cm="1">
        <f t="array" ref="N270">INDEX('Jornada Prevista'!$I:$I,MATCH(1,('Jornada Prevista'!$B:$B=FOcorrencias[[#This Row],[Matricula]])*('Jornada Prevista'!$P:$P=FOcorrencias[[#This Row],[Mês/Ano]]),0))</f>
        <v>Atendimento</v>
      </c>
      <c r="O270" s="97" t="str" cm="1">
        <f t="array" ref="O270">INDEX('Jornada Prevista'!$J:$J,MATCH(1,('Jornada Prevista'!$B:$B=FOcorrencias[[#This Row],[Matricula]])*('Jornada Prevista'!$P:$P=FOcorrencias[[#This Row],[Mês/Ano]]),0))</f>
        <v>Consultor</v>
      </c>
      <c r="P270" s="97" t="str" cm="1">
        <f t="array" ref="P270">INDEX('Jornada Prevista'!$K:$K,MATCH(1,('Jornada Prevista'!$B:$B=FOcorrencias[[#This Row],[Matricula]])*('Jornada Prevista'!$P:$P=FOcorrencias[[#This Row],[Mês/Ano]]),0))</f>
        <v>Turno B</v>
      </c>
      <c r="Q270" s="97" t="str" cm="1">
        <f t="array" ref="Q270">INDEX('Jornada Prevista'!$L:$L,MATCH(1,('Jornada Prevista'!$B:$B=FOcorrencias[[#This Row],[Matricula]])*('Jornada Prevista'!$P:$P=FOcorrencias[[#This Row],[Mês/Ano]]),0))</f>
        <v>5x1</v>
      </c>
      <c r="R270" s="97" t="str" cm="1">
        <f t="array" ref="R270">INDEX('Jornada Prevista'!$M:$M,MATCH(1,('Jornada Prevista'!$B:$B=FOcorrencias[[#This Row],[Matricula]])*('Jornada Prevista'!$P:$P=FOcorrencias[[#This Row],[Mês/Ano]]),0))</f>
        <v>PJ</v>
      </c>
      <c r="S270" s="97">
        <f>SUMIFS('Jornada Prevista'!$G:$G,'Jornada Prevista'!$B:$B,FOcorrencias[[#This Row],[Matricula]],'Jornada Prevista'!$P:$P,FOcorrencias[[#This Row],[Mês/Ano]])</f>
        <v>184.80000000000015</v>
      </c>
      <c r="T270" s="105">
        <f>SUMIFS('Jornada Prevista'!$N:$N,'Jornada Prevista'!$B:$B,FOcorrencias[[#This Row],[Matricula]],'Jornada Prevista'!$P:$P,FOcorrencias[[#This Row],[Mês/Ano]])</f>
        <v>3225.42</v>
      </c>
      <c r="U270" s="101">
        <f>SUMIFS('Jornada Prevista'!$O:$O,'Jornada Prevista'!$B:$B,FOcorrencias[[#This Row],[Matricula]],'Jornada Prevista'!$P:$P,FOcorrencias[[#This Row],[Mês/Ano]])</f>
        <v>17.453571428571415</v>
      </c>
      <c r="V270" s="94" t="str">
        <f>IF(FOcorrencias[[#This Row],[Data da Ocorrência]]="","",TEXT(FOcorrencias[[#This Row],[Data da Ocorrência]],"mm/aaaa"))</f>
        <v>01/2025</v>
      </c>
    </row>
    <row r="271" spans="2:22" ht="14.4" x14ac:dyDescent="0.25">
      <c r="B271" s="61">
        <v>268</v>
      </c>
      <c r="C271" s="51" t="s">
        <v>331</v>
      </c>
      <c r="D271" s="63" t="str">
        <f>IF(FOcorrencias[[#This Row],[Data da Ocorrência]]="","",TEXT(FOcorrencias[[#This Row],[Data da Ocorrência]],"dddd"))</f>
        <v>terça-feira</v>
      </c>
      <c r="E271" s="79">
        <v>32</v>
      </c>
      <c r="F271" s="80" t="str">
        <f>IF(FOcorrencias[[#This Row],[Matricula]]="","",VLOOKUP(FOcorrencias[[#This Row],[Matricula]],Cadastros!$P:$Q,2,0))</f>
        <v>Funcionario 32</v>
      </c>
      <c r="G271" s="49" t="s">
        <v>89</v>
      </c>
      <c r="H271" s="79" t="s">
        <v>366</v>
      </c>
      <c r="I271" s="81" t="s">
        <v>389</v>
      </c>
      <c r="J271" s="82" t="s">
        <v>95</v>
      </c>
      <c r="K271" s="85" t="s">
        <v>382</v>
      </c>
      <c r="L271" s="89"/>
      <c r="M271" s="101" t="str" cm="1">
        <f t="array" ref="M271">INDEX('Jornada Prevista'!$H:$H,MATCH(1,('Jornada Prevista'!$B:$B=FOcorrencias[[#This Row],[Matricula]])*('Jornada Prevista'!$P:$P=FOcorrencias[[#This Row],[Mês/Ano]]),0))</f>
        <v>Empresa X</v>
      </c>
      <c r="N271" s="101" t="str" cm="1">
        <f t="array" ref="N271">INDEX('Jornada Prevista'!$I:$I,MATCH(1,('Jornada Prevista'!$B:$B=FOcorrencias[[#This Row],[Matricula]])*('Jornada Prevista'!$P:$P=FOcorrencias[[#This Row],[Mês/Ano]]),0))</f>
        <v>Logística</v>
      </c>
      <c r="O271" s="97" t="str" cm="1">
        <f t="array" ref="O271">INDEX('Jornada Prevista'!$J:$J,MATCH(1,('Jornada Prevista'!$B:$B=FOcorrencias[[#This Row],[Matricula]])*('Jornada Prevista'!$P:$P=FOcorrencias[[#This Row],[Mês/Ano]]),0))</f>
        <v>Coordenador</v>
      </c>
      <c r="P271" s="97" t="str" cm="1">
        <f t="array" ref="P271">INDEX('Jornada Prevista'!$K:$K,MATCH(1,('Jornada Prevista'!$B:$B=FOcorrencias[[#This Row],[Matricula]])*('Jornada Prevista'!$P:$P=FOcorrencias[[#This Row],[Mês/Ano]]),0))</f>
        <v>Turno C</v>
      </c>
      <c r="Q271" s="97" t="str" cm="1">
        <f t="array" ref="Q271">INDEX('Jornada Prevista'!$L:$L,MATCH(1,('Jornada Prevista'!$B:$B=FOcorrencias[[#This Row],[Matricula]])*('Jornada Prevista'!$P:$P=FOcorrencias[[#This Row],[Mês/Ano]]),0))</f>
        <v>5x1</v>
      </c>
      <c r="R271" s="97" t="str" cm="1">
        <f t="array" ref="R271">INDEX('Jornada Prevista'!$M:$M,MATCH(1,('Jornada Prevista'!$B:$B=FOcorrencias[[#This Row],[Matricula]])*('Jornada Prevista'!$P:$P=FOcorrencias[[#This Row],[Mês/Ano]]),0))</f>
        <v>PJ</v>
      </c>
      <c r="S271" s="97">
        <f>SUMIFS('Jornada Prevista'!$G:$G,'Jornada Prevista'!$B:$B,FOcorrencias[[#This Row],[Matricula]],'Jornada Prevista'!$P:$P,FOcorrencias[[#This Row],[Mês/Ano]])</f>
        <v>184.80000000000015</v>
      </c>
      <c r="T271" s="105">
        <f>SUMIFS('Jornada Prevista'!$N:$N,'Jornada Prevista'!$B:$B,FOcorrencias[[#This Row],[Matricula]],'Jornada Prevista'!$P:$P,FOcorrencias[[#This Row],[Mês/Ano]])</f>
        <v>5790.94</v>
      </c>
      <c r="U271" s="101">
        <f>SUMIFS('Jornada Prevista'!$O:$O,'Jornada Prevista'!$B:$B,FOcorrencias[[#This Row],[Matricula]],'Jornada Prevista'!$P:$P,FOcorrencias[[#This Row],[Mês/Ano]])</f>
        <v>31.336255411255383</v>
      </c>
      <c r="V271" s="94" t="str">
        <f>IF(FOcorrencias[[#This Row],[Data da Ocorrência]]="","",TEXT(FOcorrencias[[#This Row],[Data da Ocorrência]],"mm/aaaa"))</f>
        <v>05/2025</v>
      </c>
    </row>
    <row r="272" spans="2:22" ht="14.4" x14ac:dyDescent="0.25">
      <c r="B272" s="61">
        <v>269</v>
      </c>
      <c r="C272" s="51" t="s">
        <v>332</v>
      </c>
      <c r="D272" s="63" t="str">
        <f>IF(FOcorrencias[[#This Row],[Data da Ocorrência]]="","",TEXT(FOcorrencias[[#This Row],[Data da Ocorrência]],"dddd"))</f>
        <v>domingo</v>
      </c>
      <c r="E272" s="79">
        <v>32</v>
      </c>
      <c r="F272" s="80" t="str">
        <f>IF(FOcorrencias[[#This Row],[Matricula]]="","",VLOOKUP(FOcorrencias[[#This Row],[Matricula]],Cadastros!$P:$Q,2,0))</f>
        <v>Funcionario 32</v>
      </c>
      <c r="G272" s="49" t="s">
        <v>87</v>
      </c>
      <c r="H272" s="79" t="s">
        <v>391</v>
      </c>
      <c r="I272" s="81"/>
      <c r="J272" s="82" t="s">
        <v>95</v>
      </c>
      <c r="K272" s="85" t="s">
        <v>375</v>
      </c>
      <c r="L272" s="89"/>
      <c r="M272" s="101" t="str" cm="1">
        <f t="array" ref="M272">INDEX('Jornada Prevista'!$H:$H,MATCH(1,('Jornada Prevista'!$B:$B=FOcorrencias[[#This Row],[Matricula]])*('Jornada Prevista'!$P:$P=FOcorrencias[[#This Row],[Mês/Ano]]),0))</f>
        <v>Empresa X</v>
      </c>
      <c r="N272" s="101" t="str" cm="1">
        <f t="array" ref="N272">INDEX('Jornada Prevista'!$I:$I,MATCH(1,('Jornada Prevista'!$B:$B=FOcorrencias[[#This Row],[Matricula]])*('Jornada Prevista'!$P:$P=FOcorrencias[[#This Row],[Mês/Ano]]),0))</f>
        <v>Logística</v>
      </c>
      <c r="O272" s="97" t="str" cm="1">
        <f t="array" ref="O272">INDEX('Jornada Prevista'!$J:$J,MATCH(1,('Jornada Prevista'!$B:$B=FOcorrencias[[#This Row],[Matricula]])*('Jornada Prevista'!$P:$P=FOcorrencias[[#This Row],[Mês/Ano]]),0))</f>
        <v>Coordenador</v>
      </c>
      <c r="P272" s="97" t="str" cm="1">
        <f t="array" ref="P272">INDEX('Jornada Prevista'!$K:$K,MATCH(1,('Jornada Prevista'!$B:$B=FOcorrencias[[#This Row],[Matricula]])*('Jornada Prevista'!$P:$P=FOcorrencias[[#This Row],[Mês/Ano]]),0))</f>
        <v>Turno C</v>
      </c>
      <c r="Q272" s="97" t="str" cm="1">
        <f t="array" ref="Q272">INDEX('Jornada Prevista'!$L:$L,MATCH(1,('Jornada Prevista'!$B:$B=FOcorrencias[[#This Row],[Matricula]])*('Jornada Prevista'!$P:$P=FOcorrencias[[#This Row],[Mês/Ano]]),0))</f>
        <v>5x1</v>
      </c>
      <c r="R272" s="97" t="str" cm="1">
        <f t="array" ref="R272">INDEX('Jornada Prevista'!$M:$M,MATCH(1,('Jornada Prevista'!$B:$B=FOcorrencias[[#This Row],[Matricula]])*('Jornada Prevista'!$P:$P=FOcorrencias[[#This Row],[Mês/Ano]]),0))</f>
        <v>PJ</v>
      </c>
      <c r="S272" s="97">
        <f>SUMIFS('Jornada Prevista'!$G:$G,'Jornada Prevista'!$B:$B,FOcorrencias[[#This Row],[Matricula]],'Jornada Prevista'!$P:$P,FOcorrencias[[#This Row],[Mês/Ano]])</f>
        <v>184.80000000000015</v>
      </c>
      <c r="T272" s="105">
        <f>SUMIFS('Jornada Prevista'!$N:$N,'Jornada Prevista'!$B:$B,FOcorrencias[[#This Row],[Matricula]],'Jornada Prevista'!$P:$P,FOcorrencias[[#This Row],[Mês/Ano]])</f>
        <v>5790.94</v>
      </c>
      <c r="U272" s="101">
        <f>SUMIFS('Jornada Prevista'!$O:$O,'Jornada Prevista'!$B:$B,FOcorrencias[[#This Row],[Matricula]],'Jornada Prevista'!$P:$P,FOcorrencias[[#This Row],[Mês/Ano]])</f>
        <v>31.336255411255383</v>
      </c>
      <c r="V272" s="94" t="str">
        <f>IF(FOcorrencias[[#This Row],[Data da Ocorrência]]="","",TEXT(FOcorrencias[[#This Row],[Data da Ocorrência]],"mm/aaaa"))</f>
        <v>05/2025</v>
      </c>
    </row>
    <row r="273" spans="2:22" ht="14.4" x14ac:dyDescent="0.25">
      <c r="B273" s="61">
        <v>270</v>
      </c>
      <c r="C273" s="51" t="s">
        <v>263</v>
      </c>
      <c r="D273" s="63" t="str">
        <f>IF(FOcorrencias[[#This Row],[Data da Ocorrência]]="","",TEXT(FOcorrencias[[#This Row],[Data da Ocorrência]],"dddd"))</f>
        <v>sábado</v>
      </c>
      <c r="E273" s="79">
        <v>32</v>
      </c>
      <c r="F273" s="80" t="str">
        <f>IF(FOcorrencias[[#This Row],[Matricula]]="","",VLOOKUP(FOcorrencias[[#This Row],[Matricula]],Cadastros!$P:$Q,2,0))</f>
        <v>Funcionario 32</v>
      </c>
      <c r="G273" s="49" t="s">
        <v>90</v>
      </c>
      <c r="H273" s="79" t="s">
        <v>366</v>
      </c>
      <c r="I273" s="81" t="s">
        <v>374</v>
      </c>
      <c r="J273" s="82" t="s">
        <v>95</v>
      </c>
      <c r="K273" s="85" t="s">
        <v>375</v>
      </c>
      <c r="L273" s="89"/>
      <c r="M273" s="101" t="str" cm="1">
        <f t="array" ref="M273">INDEX('Jornada Prevista'!$H:$H,MATCH(1,('Jornada Prevista'!$B:$B=FOcorrencias[[#This Row],[Matricula]])*('Jornada Prevista'!$P:$P=FOcorrencias[[#This Row],[Mês/Ano]]),0))</f>
        <v>Empresa X</v>
      </c>
      <c r="N273" s="101" t="str" cm="1">
        <f t="array" ref="N273">INDEX('Jornada Prevista'!$I:$I,MATCH(1,('Jornada Prevista'!$B:$B=FOcorrencias[[#This Row],[Matricula]])*('Jornada Prevista'!$P:$P=FOcorrencias[[#This Row],[Mês/Ano]]),0))</f>
        <v>Atendimento</v>
      </c>
      <c r="O273" s="97" t="str" cm="1">
        <f t="array" ref="O273">INDEX('Jornada Prevista'!$J:$J,MATCH(1,('Jornada Prevista'!$B:$B=FOcorrencias[[#This Row],[Matricula]])*('Jornada Prevista'!$P:$P=FOcorrencias[[#This Row],[Mês/Ano]]),0))</f>
        <v>Consultor</v>
      </c>
      <c r="P273" s="97" t="str" cm="1">
        <f t="array" ref="P273">INDEX('Jornada Prevista'!$K:$K,MATCH(1,('Jornada Prevista'!$B:$B=FOcorrencias[[#This Row],[Matricula]])*('Jornada Prevista'!$P:$P=FOcorrencias[[#This Row],[Mês/Ano]]),0))</f>
        <v>Turno B</v>
      </c>
      <c r="Q273" s="97" t="str" cm="1">
        <f t="array" ref="Q273">INDEX('Jornada Prevista'!$L:$L,MATCH(1,('Jornada Prevista'!$B:$B=FOcorrencias[[#This Row],[Matricula]])*('Jornada Prevista'!$P:$P=FOcorrencias[[#This Row],[Mês/Ano]]),0))</f>
        <v>5x1</v>
      </c>
      <c r="R273" s="97" t="str" cm="1">
        <f t="array" ref="R273">INDEX('Jornada Prevista'!$M:$M,MATCH(1,('Jornada Prevista'!$B:$B=FOcorrencias[[#This Row],[Matricula]])*('Jornada Prevista'!$P:$P=FOcorrencias[[#This Row],[Mês/Ano]]),0))</f>
        <v>PJ</v>
      </c>
      <c r="S273" s="97">
        <f>SUMIFS('Jornada Prevista'!$G:$G,'Jornada Prevista'!$B:$B,FOcorrencias[[#This Row],[Matricula]],'Jornada Prevista'!$P:$P,FOcorrencias[[#This Row],[Mês/Ano]])</f>
        <v>184.80000000000015</v>
      </c>
      <c r="T273" s="105">
        <f>SUMIFS('Jornada Prevista'!$N:$N,'Jornada Prevista'!$B:$B,FOcorrencias[[#This Row],[Matricula]],'Jornada Prevista'!$P:$P,FOcorrencias[[#This Row],[Mês/Ano]])</f>
        <v>3225.42</v>
      </c>
      <c r="U273" s="101">
        <f>SUMIFS('Jornada Prevista'!$O:$O,'Jornada Prevista'!$B:$B,FOcorrencias[[#This Row],[Matricula]],'Jornada Prevista'!$P:$P,FOcorrencias[[#This Row],[Mês/Ano]])</f>
        <v>17.453571428571415</v>
      </c>
      <c r="V273" s="94" t="str">
        <f>IF(FOcorrencias[[#This Row],[Data da Ocorrência]]="","",TEXT(FOcorrencias[[#This Row],[Data da Ocorrência]],"mm/aaaa"))</f>
        <v>01/2025</v>
      </c>
    </row>
    <row r="274" spans="2:22" ht="14.4" x14ac:dyDescent="0.25">
      <c r="B274" s="61">
        <v>271</v>
      </c>
      <c r="C274" s="51" t="s">
        <v>312</v>
      </c>
      <c r="D274" s="63" t="str">
        <f>IF(FOcorrencias[[#This Row],[Data da Ocorrência]]="","",TEXT(FOcorrencias[[#This Row],[Data da Ocorrência]],"dddd"))</f>
        <v>quarta-feira</v>
      </c>
      <c r="E274" s="79">
        <v>33</v>
      </c>
      <c r="F274" s="80" t="str">
        <f>IF(FOcorrencias[[#This Row],[Matricula]]="","",VLOOKUP(FOcorrencias[[#This Row],[Matricula]],Cadastros!$P:$Q,2,0))</f>
        <v>Funcionario 33</v>
      </c>
      <c r="G274" s="49" t="s">
        <v>90</v>
      </c>
      <c r="H274" s="79" t="s">
        <v>384</v>
      </c>
      <c r="I274" s="81"/>
      <c r="J274" s="82" t="s">
        <v>371</v>
      </c>
      <c r="K274" s="85" t="s">
        <v>379</v>
      </c>
      <c r="L274" s="89"/>
      <c r="M274" s="101" t="str" cm="1">
        <f t="array" ref="M274">INDEX('Jornada Prevista'!$H:$H,MATCH(1,('Jornada Prevista'!$B:$B=FOcorrencias[[#This Row],[Matricula]])*('Jornada Prevista'!$P:$P=FOcorrencias[[#This Row],[Mês/Ano]]),0))</f>
        <v>Empresa X</v>
      </c>
      <c r="N274" s="101" t="str" cm="1">
        <f t="array" ref="N274">INDEX('Jornada Prevista'!$I:$I,MATCH(1,('Jornada Prevista'!$B:$B=FOcorrencias[[#This Row],[Matricula]])*('Jornada Prevista'!$P:$P=FOcorrencias[[#This Row],[Mês/Ano]]),0))</f>
        <v>Contabilidade</v>
      </c>
      <c r="O274" s="97" t="str" cm="1">
        <f t="array" ref="O274">INDEX('Jornada Prevista'!$J:$J,MATCH(1,('Jornada Prevista'!$B:$B=FOcorrencias[[#This Row],[Matricula]])*('Jornada Prevista'!$P:$P=FOcorrencias[[#This Row],[Mês/Ano]]),0))</f>
        <v>Diretor</v>
      </c>
      <c r="P274" s="97" t="str" cm="1">
        <f t="array" ref="P274">INDEX('Jornada Prevista'!$K:$K,MATCH(1,('Jornada Prevista'!$B:$B=FOcorrencias[[#This Row],[Matricula]])*('Jornada Prevista'!$P:$P=FOcorrencias[[#This Row],[Mês/Ano]]),0))</f>
        <v>Turno D</v>
      </c>
      <c r="Q274" s="97" t="str" cm="1">
        <f t="array" ref="Q274">INDEX('Jornada Prevista'!$L:$L,MATCH(1,('Jornada Prevista'!$B:$B=FOcorrencias[[#This Row],[Matricula]])*('Jornada Prevista'!$P:$P=FOcorrencias[[#This Row],[Mês/Ano]]),0))</f>
        <v>12x36</v>
      </c>
      <c r="R274" s="97" t="str" cm="1">
        <f t="array" ref="R274">INDEX('Jornada Prevista'!$M:$M,MATCH(1,('Jornada Prevista'!$B:$B=FOcorrencias[[#This Row],[Matricula]])*('Jornada Prevista'!$P:$P=FOcorrencias[[#This Row],[Mês/Ano]]),0))</f>
        <v>Estágio</v>
      </c>
      <c r="S274" s="97">
        <f>SUMIFS('Jornada Prevista'!$G:$G,'Jornada Prevista'!$B:$B,FOcorrencias[[#This Row],[Matricula]],'Jornada Prevista'!$P:$P,FOcorrencias[[#This Row],[Mês/Ano]])</f>
        <v>184.80000000000015</v>
      </c>
      <c r="T274" s="105">
        <f>SUMIFS('Jornada Prevista'!$N:$N,'Jornada Prevista'!$B:$B,FOcorrencias[[#This Row],[Matricula]],'Jornada Prevista'!$P:$P,FOcorrencias[[#This Row],[Mês/Ano]])</f>
        <v>3733.52</v>
      </c>
      <c r="U274" s="101">
        <f>SUMIFS('Jornada Prevista'!$O:$O,'Jornada Prevista'!$B:$B,FOcorrencias[[#This Row],[Matricula]],'Jornada Prevista'!$P:$P,FOcorrencias[[#This Row],[Mês/Ano]])</f>
        <v>20.203030303030285</v>
      </c>
      <c r="V274" s="94" t="str">
        <f>IF(FOcorrencias[[#This Row],[Data da Ocorrência]]="","",TEXT(FOcorrencias[[#This Row],[Data da Ocorrência]],"mm/aaaa"))</f>
        <v>01/2025</v>
      </c>
    </row>
    <row r="275" spans="2:22" ht="14.4" x14ac:dyDescent="0.25">
      <c r="B275" s="61">
        <v>272</v>
      </c>
      <c r="C275" s="51" t="s">
        <v>333</v>
      </c>
      <c r="D275" s="63" t="str">
        <f>IF(FOcorrencias[[#This Row],[Data da Ocorrência]]="","",TEXT(FOcorrencias[[#This Row],[Data da Ocorrência]],"dddd"))</f>
        <v>sexta-feira</v>
      </c>
      <c r="E275" s="79">
        <v>33</v>
      </c>
      <c r="F275" s="80" t="str">
        <f>IF(FOcorrencias[[#This Row],[Matricula]]="","",VLOOKUP(FOcorrencias[[#This Row],[Matricula]],Cadastros!$P:$Q,2,0))</f>
        <v>Funcionario 33</v>
      </c>
      <c r="G275" s="49" t="s">
        <v>90</v>
      </c>
      <c r="H275" s="79" t="s">
        <v>384</v>
      </c>
      <c r="I275" s="81"/>
      <c r="J275" s="82" t="s">
        <v>371</v>
      </c>
      <c r="K275" s="85" t="s">
        <v>379</v>
      </c>
      <c r="L275" s="89"/>
      <c r="M275" s="101" t="str" cm="1">
        <f t="array" ref="M275">INDEX('Jornada Prevista'!$H:$H,MATCH(1,('Jornada Prevista'!$B:$B=FOcorrencias[[#This Row],[Matricula]])*('Jornada Prevista'!$P:$P=FOcorrencias[[#This Row],[Mês/Ano]]),0))</f>
        <v>Empresa X</v>
      </c>
      <c r="N275" s="101" t="str" cm="1">
        <f t="array" ref="N275">INDEX('Jornada Prevista'!$I:$I,MATCH(1,('Jornada Prevista'!$B:$B=FOcorrencias[[#This Row],[Matricula]])*('Jornada Prevista'!$P:$P=FOcorrencias[[#This Row],[Mês/Ano]]),0))</f>
        <v>Administração</v>
      </c>
      <c r="O275" s="97" t="str" cm="1">
        <f t="array" ref="O275">INDEX('Jornada Prevista'!$J:$J,MATCH(1,('Jornada Prevista'!$B:$B=FOcorrencias[[#This Row],[Matricula]])*('Jornada Prevista'!$P:$P=FOcorrencias[[#This Row],[Mês/Ano]]),0))</f>
        <v>Programador</v>
      </c>
      <c r="P275" s="97" t="str" cm="1">
        <f t="array" ref="P275">INDEX('Jornada Prevista'!$K:$K,MATCH(1,('Jornada Prevista'!$B:$B=FOcorrencias[[#This Row],[Matricula]])*('Jornada Prevista'!$P:$P=FOcorrencias[[#This Row],[Mês/Ano]]),0))</f>
        <v>Turno Folguista</v>
      </c>
      <c r="Q275" s="97" t="str" cm="1">
        <f t="array" ref="Q275">INDEX('Jornada Prevista'!$L:$L,MATCH(1,('Jornada Prevista'!$B:$B=FOcorrencias[[#This Row],[Matricula]])*('Jornada Prevista'!$P:$P=FOcorrencias[[#This Row],[Mês/Ano]]),0))</f>
        <v>6x1</v>
      </c>
      <c r="R275" s="97" t="str" cm="1">
        <f t="array" ref="R275">INDEX('Jornada Prevista'!$M:$M,MATCH(1,('Jornada Prevista'!$B:$B=FOcorrencias[[#This Row],[Matricula]])*('Jornada Prevista'!$P:$P=FOcorrencias[[#This Row],[Mês/Ano]]),0))</f>
        <v>CLT</v>
      </c>
      <c r="S275" s="97">
        <f>SUMIFS('Jornada Prevista'!$G:$G,'Jornada Prevista'!$B:$B,FOcorrencias[[#This Row],[Matricula]],'Jornada Prevista'!$P:$P,FOcorrencias[[#This Row],[Mês/Ano]])</f>
        <v>184.80000000000015</v>
      </c>
      <c r="T275" s="105">
        <f>SUMIFS('Jornada Prevista'!$N:$N,'Jornada Prevista'!$B:$B,FOcorrencias[[#This Row],[Matricula]],'Jornada Prevista'!$P:$P,FOcorrencias[[#This Row],[Mês/Ano]])</f>
        <v>8336.76</v>
      </c>
      <c r="U275" s="101">
        <f>SUMIFS('Jornada Prevista'!$O:$O,'Jornada Prevista'!$B:$B,FOcorrencias[[#This Row],[Matricula]],'Jornada Prevista'!$P:$P,FOcorrencias[[#This Row],[Mês/Ano]])</f>
        <v>45.112337662337623</v>
      </c>
      <c r="V275" s="94" t="str">
        <f>IF(FOcorrencias[[#This Row],[Data da Ocorrência]]="","",TEXT(FOcorrencias[[#This Row],[Data da Ocorrência]],"mm/aaaa"))</f>
        <v>08/2025</v>
      </c>
    </row>
    <row r="276" spans="2:22" ht="14.4" x14ac:dyDescent="0.25">
      <c r="B276" s="61">
        <v>273</v>
      </c>
      <c r="C276" s="51" t="s">
        <v>334</v>
      </c>
      <c r="D276" s="63" t="str">
        <f>IF(FOcorrencias[[#This Row],[Data da Ocorrência]]="","",TEXT(FOcorrencias[[#This Row],[Data da Ocorrência]],"dddd"))</f>
        <v>terça-feira</v>
      </c>
      <c r="E276" s="79">
        <v>33</v>
      </c>
      <c r="F276" s="80" t="str">
        <f>IF(FOcorrencias[[#This Row],[Matricula]]="","",VLOOKUP(FOcorrencias[[#This Row],[Matricula]],Cadastros!$P:$Q,2,0))</f>
        <v>Funcionario 33</v>
      </c>
      <c r="G276" s="49" t="s">
        <v>87</v>
      </c>
      <c r="H276" s="79" t="s">
        <v>378</v>
      </c>
      <c r="I276" s="81"/>
      <c r="J276" s="82" t="s">
        <v>371</v>
      </c>
      <c r="K276" s="85" t="s">
        <v>375</v>
      </c>
      <c r="L276" s="89"/>
      <c r="M276" s="101" t="str" cm="1">
        <f t="array" ref="M276">INDEX('Jornada Prevista'!$H:$H,MATCH(1,('Jornada Prevista'!$B:$B=FOcorrencias[[#This Row],[Matricula]])*('Jornada Prevista'!$P:$P=FOcorrencias[[#This Row],[Mês/Ano]]),0))</f>
        <v>Empresa X</v>
      </c>
      <c r="N276" s="101" t="str" cm="1">
        <f t="array" ref="N276">INDEX('Jornada Prevista'!$I:$I,MATCH(1,('Jornada Prevista'!$B:$B=FOcorrencias[[#This Row],[Matricula]])*('Jornada Prevista'!$P:$P=FOcorrencias[[#This Row],[Mês/Ano]]),0))</f>
        <v>Contabilidade</v>
      </c>
      <c r="O276" s="97" t="str" cm="1">
        <f t="array" ref="O276">INDEX('Jornada Prevista'!$J:$J,MATCH(1,('Jornada Prevista'!$B:$B=FOcorrencias[[#This Row],[Matricula]])*('Jornada Prevista'!$P:$P=FOcorrencias[[#This Row],[Mês/Ano]]),0))</f>
        <v>Diretor</v>
      </c>
      <c r="P276" s="97" t="str" cm="1">
        <f t="array" ref="P276">INDEX('Jornada Prevista'!$K:$K,MATCH(1,('Jornada Prevista'!$B:$B=FOcorrencias[[#This Row],[Matricula]])*('Jornada Prevista'!$P:$P=FOcorrencias[[#This Row],[Mês/Ano]]),0))</f>
        <v>Turno D</v>
      </c>
      <c r="Q276" s="97" t="str" cm="1">
        <f t="array" ref="Q276">INDEX('Jornada Prevista'!$L:$L,MATCH(1,('Jornada Prevista'!$B:$B=FOcorrencias[[#This Row],[Matricula]])*('Jornada Prevista'!$P:$P=FOcorrencias[[#This Row],[Mês/Ano]]),0))</f>
        <v>12x36</v>
      </c>
      <c r="R276" s="97" t="str" cm="1">
        <f t="array" ref="R276">INDEX('Jornada Prevista'!$M:$M,MATCH(1,('Jornada Prevista'!$B:$B=FOcorrencias[[#This Row],[Matricula]])*('Jornada Prevista'!$P:$P=FOcorrencias[[#This Row],[Mês/Ano]]),0))</f>
        <v>Estágio</v>
      </c>
      <c r="S276" s="97">
        <f>SUMIFS('Jornada Prevista'!$G:$G,'Jornada Prevista'!$B:$B,FOcorrencias[[#This Row],[Matricula]],'Jornada Prevista'!$P:$P,FOcorrencias[[#This Row],[Mês/Ano]])</f>
        <v>184.80000000000015</v>
      </c>
      <c r="T276" s="105">
        <f>SUMIFS('Jornada Prevista'!$N:$N,'Jornada Prevista'!$B:$B,FOcorrencias[[#This Row],[Matricula]],'Jornada Prevista'!$P:$P,FOcorrencias[[#This Row],[Mês/Ano]])</f>
        <v>3733.52</v>
      </c>
      <c r="U276" s="101">
        <f>SUMIFS('Jornada Prevista'!$O:$O,'Jornada Prevista'!$B:$B,FOcorrencias[[#This Row],[Matricula]],'Jornada Prevista'!$P:$P,FOcorrencias[[#This Row],[Mês/Ano]])</f>
        <v>20.203030303030285</v>
      </c>
      <c r="V276" s="94" t="str">
        <f>IF(FOcorrencias[[#This Row],[Data da Ocorrência]]="","",TEXT(FOcorrencias[[#This Row],[Data da Ocorrência]],"mm/aaaa"))</f>
        <v>01/2025</v>
      </c>
    </row>
    <row r="277" spans="2:22" ht="14.4" x14ac:dyDescent="0.25">
      <c r="B277" s="61">
        <v>274</v>
      </c>
      <c r="C277" s="51" t="s">
        <v>319</v>
      </c>
      <c r="D277" s="63" t="str">
        <f>IF(FOcorrencias[[#This Row],[Data da Ocorrência]]="","",TEXT(FOcorrencias[[#This Row],[Data da Ocorrência]],"dddd"))</f>
        <v>terça-feira</v>
      </c>
      <c r="E277" s="79">
        <v>33</v>
      </c>
      <c r="F277" s="80" t="str">
        <f>IF(FOcorrencias[[#This Row],[Matricula]]="","",VLOOKUP(FOcorrencias[[#This Row],[Matricula]],Cadastros!$P:$Q,2,0))</f>
        <v>Funcionario 33</v>
      </c>
      <c r="G277" s="49" t="s">
        <v>88</v>
      </c>
      <c r="H277" s="79" t="s">
        <v>391</v>
      </c>
      <c r="I277" s="81" t="s">
        <v>399</v>
      </c>
      <c r="J277" s="82" t="s">
        <v>95</v>
      </c>
      <c r="K277" s="85" t="s">
        <v>398</v>
      </c>
      <c r="L277" s="89"/>
      <c r="M277" s="101" t="str" cm="1">
        <f t="array" ref="M277">INDEX('Jornada Prevista'!$H:$H,MATCH(1,('Jornada Prevista'!$B:$B=FOcorrencias[[#This Row],[Matricula]])*('Jornada Prevista'!$P:$P=FOcorrencias[[#This Row],[Mês/Ano]]),0))</f>
        <v>Empresa X</v>
      </c>
      <c r="N277" s="101" t="str" cm="1">
        <f t="array" ref="N277">INDEX('Jornada Prevista'!$I:$I,MATCH(1,('Jornada Prevista'!$B:$B=FOcorrencias[[#This Row],[Matricula]])*('Jornada Prevista'!$P:$P=FOcorrencias[[#This Row],[Mês/Ano]]),0))</f>
        <v>Atendimento</v>
      </c>
      <c r="O277" s="97" t="str" cm="1">
        <f t="array" ref="O277">INDEX('Jornada Prevista'!$J:$J,MATCH(1,('Jornada Prevista'!$B:$B=FOcorrencias[[#This Row],[Matricula]])*('Jornada Prevista'!$P:$P=FOcorrencias[[#This Row],[Mês/Ano]]),0))</f>
        <v>Gerente</v>
      </c>
      <c r="P277" s="97" t="str" cm="1">
        <f t="array" ref="P277">INDEX('Jornada Prevista'!$K:$K,MATCH(1,('Jornada Prevista'!$B:$B=FOcorrencias[[#This Row],[Matricula]])*('Jornada Prevista'!$P:$P=FOcorrencias[[#This Row],[Mês/Ano]]),0))</f>
        <v>Turno Folguista</v>
      </c>
      <c r="Q277" s="97" t="str" cm="1">
        <f t="array" ref="Q277">INDEX('Jornada Prevista'!$L:$L,MATCH(1,('Jornada Prevista'!$B:$B=FOcorrencias[[#This Row],[Matricula]])*('Jornada Prevista'!$P:$P=FOcorrencias[[#This Row],[Mês/Ano]]),0))</f>
        <v>12x36</v>
      </c>
      <c r="R277" s="97" t="str" cm="1">
        <f t="array" ref="R277">INDEX('Jornada Prevista'!$M:$M,MATCH(1,('Jornada Prevista'!$B:$B=FOcorrencias[[#This Row],[Matricula]])*('Jornada Prevista'!$P:$P=FOcorrencias[[#This Row],[Mês/Ano]]),0))</f>
        <v>PJ</v>
      </c>
      <c r="S277" s="97">
        <f>SUMIFS('Jornada Prevista'!$G:$G,'Jornada Prevista'!$B:$B,FOcorrencias[[#This Row],[Matricula]],'Jornada Prevista'!$P:$P,FOcorrencias[[#This Row],[Mês/Ano]])</f>
        <v>184.80000000000015</v>
      </c>
      <c r="T277" s="105">
        <f>SUMIFS('Jornada Prevista'!$N:$N,'Jornada Prevista'!$B:$B,FOcorrencias[[#This Row],[Matricula]],'Jornada Prevista'!$P:$P,FOcorrencias[[#This Row],[Mês/Ano]])</f>
        <v>5939.73</v>
      </c>
      <c r="U277" s="101">
        <f>SUMIFS('Jornada Prevista'!$O:$O,'Jornada Prevista'!$B:$B,FOcorrencias[[#This Row],[Matricula]],'Jornada Prevista'!$P:$P,FOcorrencias[[#This Row],[Mês/Ano]])</f>
        <v>32.141396103896078</v>
      </c>
      <c r="V277" s="94" t="str">
        <f>IF(FOcorrencias[[#This Row],[Data da Ocorrência]]="","",TEXT(FOcorrencias[[#This Row],[Data da Ocorrência]],"mm/aaaa"))</f>
        <v>07/2025</v>
      </c>
    </row>
    <row r="278" spans="2:22" ht="14.4" x14ac:dyDescent="0.25">
      <c r="B278" s="61">
        <v>275</v>
      </c>
      <c r="C278" s="51" t="s">
        <v>223</v>
      </c>
      <c r="D278" s="63" t="str">
        <f>IF(FOcorrencias[[#This Row],[Data da Ocorrência]]="","",TEXT(FOcorrencias[[#This Row],[Data da Ocorrência]],"dddd"))</f>
        <v>segunda-feira</v>
      </c>
      <c r="E278" s="79">
        <v>33</v>
      </c>
      <c r="F278" s="80" t="str">
        <f>IF(FOcorrencias[[#This Row],[Matricula]]="","",VLOOKUP(FOcorrencias[[#This Row],[Matricula]],Cadastros!$P:$Q,2,0))</f>
        <v>Funcionario 33</v>
      </c>
      <c r="G278" s="49" t="s">
        <v>89</v>
      </c>
      <c r="H278" s="79" t="s">
        <v>369</v>
      </c>
      <c r="I278" s="81"/>
      <c r="J278" s="82" t="s">
        <v>371</v>
      </c>
      <c r="K278" s="85" t="s">
        <v>368</v>
      </c>
      <c r="L278" s="89" t="s">
        <v>388</v>
      </c>
      <c r="M278" s="101" t="str" cm="1">
        <f t="array" ref="M278">INDEX('Jornada Prevista'!$H:$H,MATCH(1,('Jornada Prevista'!$B:$B=FOcorrencias[[#This Row],[Matricula]])*('Jornada Prevista'!$P:$P=FOcorrencias[[#This Row],[Mês/Ano]]),0))</f>
        <v>Empresa Z</v>
      </c>
      <c r="N278" s="101" t="str" cm="1">
        <f t="array" ref="N278">INDEX('Jornada Prevista'!$I:$I,MATCH(1,('Jornada Prevista'!$B:$B=FOcorrencias[[#This Row],[Matricula]])*('Jornada Prevista'!$P:$P=FOcorrencias[[#This Row],[Mês/Ano]]),0))</f>
        <v>Contabilidade</v>
      </c>
      <c r="O278" s="97" t="str" cm="1">
        <f t="array" ref="O278">INDEX('Jornada Prevista'!$J:$J,MATCH(1,('Jornada Prevista'!$B:$B=FOcorrencias[[#This Row],[Matricula]])*('Jornada Prevista'!$P:$P=FOcorrencias[[#This Row],[Mês/Ano]]),0))</f>
        <v>Administrador</v>
      </c>
      <c r="P278" s="97" t="str" cm="1">
        <f t="array" ref="P278">INDEX('Jornada Prevista'!$K:$K,MATCH(1,('Jornada Prevista'!$B:$B=FOcorrencias[[#This Row],[Matricula]])*('Jornada Prevista'!$P:$P=FOcorrencias[[#This Row],[Mês/Ano]]),0))</f>
        <v>Turno C</v>
      </c>
      <c r="Q278" s="97" t="str" cm="1">
        <f t="array" ref="Q278">INDEX('Jornada Prevista'!$L:$L,MATCH(1,('Jornada Prevista'!$B:$B=FOcorrencias[[#This Row],[Matricula]])*('Jornada Prevista'!$P:$P=FOcorrencias[[#This Row],[Mês/Ano]]),0))</f>
        <v>12x36</v>
      </c>
      <c r="R278" s="97" t="str" cm="1">
        <f t="array" ref="R278">INDEX('Jornada Prevista'!$M:$M,MATCH(1,('Jornada Prevista'!$B:$B=FOcorrencias[[#This Row],[Matricula]])*('Jornada Prevista'!$P:$P=FOcorrencias[[#This Row],[Mês/Ano]]),0))</f>
        <v>Estágio</v>
      </c>
      <c r="S278" s="97">
        <f>SUMIFS('Jornada Prevista'!$G:$G,'Jornada Prevista'!$B:$B,FOcorrencias[[#This Row],[Matricula]],'Jornada Prevista'!$P:$P,FOcorrencias[[#This Row],[Mês/Ano]])</f>
        <v>184.80000000000015</v>
      </c>
      <c r="T278" s="105">
        <f>SUMIFS('Jornada Prevista'!$N:$N,'Jornada Prevista'!$B:$B,FOcorrencias[[#This Row],[Matricula]],'Jornada Prevista'!$P:$P,FOcorrencias[[#This Row],[Mês/Ano]])</f>
        <v>7582.63</v>
      </c>
      <c r="U278" s="101">
        <f>SUMIFS('Jornada Prevista'!$O:$O,'Jornada Prevista'!$B:$B,FOcorrencias[[#This Row],[Matricula]],'Jornada Prevista'!$P:$P,FOcorrencias[[#This Row],[Mês/Ano]])</f>
        <v>41.031547619047586</v>
      </c>
      <c r="V278" s="94" t="str">
        <f>IF(FOcorrencias[[#This Row],[Data da Ocorrência]]="","",TEXT(FOcorrencias[[#This Row],[Data da Ocorrência]],"mm/aaaa"))</f>
        <v>09/2025</v>
      </c>
    </row>
    <row r="279" spans="2:22" ht="14.4" x14ac:dyDescent="0.25">
      <c r="B279" s="61">
        <v>276</v>
      </c>
      <c r="C279" s="51" t="s">
        <v>230</v>
      </c>
      <c r="D279" s="63" t="str">
        <f>IF(FOcorrencias[[#This Row],[Data da Ocorrência]]="","",TEXT(FOcorrencias[[#This Row],[Data da Ocorrência]],"dddd"))</f>
        <v>sexta-feira</v>
      </c>
      <c r="E279" s="79">
        <v>34</v>
      </c>
      <c r="F279" s="80" t="str">
        <f>IF(FOcorrencias[[#This Row],[Matricula]]="","",VLOOKUP(FOcorrencias[[#This Row],[Matricula]],Cadastros!$P:$Q,2,0))</f>
        <v>Funcionario 34</v>
      </c>
      <c r="G279" s="49" t="s">
        <v>89</v>
      </c>
      <c r="H279" s="79" t="s">
        <v>376</v>
      </c>
      <c r="I279" s="81" t="s">
        <v>374</v>
      </c>
      <c r="J279" s="82" t="s">
        <v>371</v>
      </c>
      <c r="K279" s="85" t="s">
        <v>398</v>
      </c>
      <c r="L279" s="89"/>
      <c r="M279" s="101" t="str" cm="1">
        <f t="array" ref="M279">INDEX('Jornada Prevista'!$H:$H,MATCH(1,('Jornada Prevista'!$B:$B=FOcorrencias[[#This Row],[Matricula]])*('Jornada Prevista'!$P:$P=FOcorrencias[[#This Row],[Mês/Ano]]),0))</f>
        <v>Empresa Z</v>
      </c>
      <c r="N279" s="101" t="str" cm="1">
        <f t="array" ref="N279">INDEX('Jornada Prevista'!$I:$I,MATCH(1,('Jornada Prevista'!$B:$B=FOcorrencias[[#This Row],[Matricula]])*('Jornada Prevista'!$P:$P=FOcorrencias[[#This Row],[Mês/Ano]]),0))</f>
        <v>Administração</v>
      </c>
      <c r="O279" s="97" t="str" cm="1">
        <f t="array" ref="O279">INDEX('Jornada Prevista'!$J:$J,MATCH(1,('Jornada Prevista'!$B:$B=FOcorrencias[[#This Row],[Matricula]])*('Jornada Prevista'!$P:$P=FOcorrencias[[#This Row],[Mês/Ano]]),0))</f>
        <v>Engenheiro</v>
      </c>
      <c r="P279" s="97" t="str" cm="1">
        <f t="array" ref="P279">INDEX('Jornada Prevista'!$K:$K,MATCH(1,('Jornada Prevista'!$B:$B=FOcorrencias[[#This Row],[Matricula]])*('Jornada Prevista'!$P:$P=FOcorrencias[[#This Row],[Mês/Ano]]),0))</f>
        <v>Turno A</v>
      </c>
      <c r="Q279" s="97" t="str" cm="1">
        <f t="array" ref="Q279">INDEX('Jornada Prevista'!$L:$L,MATCH(1,('Jornada Prevista'!$B:$B=FOcorrencias[[#This Row],[Matricula]])*('Jornada Prevista'!$P:$P=FOcorrencias[[#This Row],[Mês/Ano]]),0))</f>
        <v>5x1</v>
      </c>
      <c r="R279" s="97" t="str" cm="1">
        <f t="array" ref="R279">INDEX('Jornada Prevista'!$M:$M,MATCH(1,('Jornada Prevista'!$B:$B=FOcorrencias[[#This Row],[Matricula]])*('Jornada Prevista'!$P:$P=FOcorrencias[[#This Row],[Mês/Ano]]),0))</f>
        <v>PJ</v>
      </c>
      <c r="S279" s="97">
        <f>SUMIFS('Jornada Prevista'!$G:$G,'Jornada Prevista'!$B:$B,FOcorrencias[[#This Row],[Matricula]],'Jornada Prevista'!$P:$P,FOcorrencias[[#This Row],[Mês/Ano]])</f>
        <v>184.80000000000015</v>
      </c>
      <c r="T279" s="105">
        <f>SUMIFS('Jornada Prevista'!$N:$N,'Jornada Prevista'!$B:$B,FOcorrencias[[#This Row],[Matricula]],'Jornada Prevista'!$P:$P,FOcorrencias[[#This Row],[Mês/Ano]])</f>
        <v>3140.98</v>
      </c>
      <c r="U279" s="101">
        <f>SUMIFS('Jornada Prevista'!$O:$O,'Jornada Prevista'!$B:$B,FOcorrencias[[#This Row],[Matricula]],'Jornada Prevista'!$P:$P,FOcorrencias[[#This Row],[Mês/Ano]])</f>
        <v>16.996645021645008</v>
      </c>
      <c r="V279" s="94" t="str">
        <f>IF(FOcorrencias[[#This Row],[Data da Ocorrência]]="","",TEXT(FOcorrencias[[#This Row],[Data da Ocorrência]],"mm/aaaa"))</f>
        <v>06/2025</v>
      </c>
    </row>
    <row r="280" spans="2:22" ht="14.4" x14ac:dyDescent="0.25">
      <c r="B280" s="61">
        <v>277</v>
      </c>
      <c r="C280" s="51" t="s">
        <v>335</v>
      </c>
      <c r="D280" s="63" t="str">
        <f>IF(FOcorrencias[[#This Row],[Data da Ocorrência]]="","",TEXT(FOcorrencias[[#This Row],[Data da Ocorrência]],"dddd"))</f>
        <v>terça-feira</v>
      </c>
      <c r="E280" s="79">
        <v>34</v>
      </c>
      <c r="F280" s="80" t="str">
        <f>IF(FOcorrencias[[#This Row],[Matricula]]="","",VLOOKUP(FOcorrencias[[#This Row],[Matricula]],Cadastros!$P:$Q,2,0))</f>
        <v>Funcionario 34</v>
      </c>
      <c r="G280" s="49" t="s">
        <v>88</v>
      </c>
      <c r="H280" s="79" t="s">
        <v>378</v>
      </c>
      <c r="I280" s="81"/>
      <c r="J280" s="82" t="s">
        <v>371</v>
      </c>
      <c r="K280" s="85" t="s">
        <v>403</v>
      </c>
      <c r="L280" s="89"/>
      <c r="M280" s="101" t="str" cm="1">
        <f t="array" ref="M280">INDEX('Jornada Prevista'!$H:$H,MATCH(1,('Jornada Prevista'!$B:$B=FOcorrencias[[#This Row],[Matricula]])*('Jornada Prevista'!$P:$P=FOcorrencias[[#This Row],[Mês/Ano]]),0))</f>
        <v>Empresa X</v>
      </c>
      <c r="N280" s="101" t="str" cm="1">
        <f t="array" ref="N280">INDEX('Jornada Prevista'!$I:$I,MATCH(1,('Jornada Prevista'!$B:$B=FOcorrencias[[#This Row],[Matricula]])*('Jornada Prevista'!$P:$P=FOcorrencias[[#This Row],[Mês/Ano]]),0))</f>
        <v>Atendimento</v>
      </c>
      <c r="O280" s="97" t="str" cm="1">
        <f t="array" ref="O280">INDEX('Jornada Prevista'!$J:$J,MATCH(1,('Jornada Prevista'!$B:$B=FOcorrencias[[#This Row],[Matricula]])*('Jornada Prevista'!$P:$P=FOcorrencias[[#This Row],[Mês/Ano]]),0))</f>
        <v>Administrador</v>
      </c>
      <c r="P280" s="97" t="str" cm="1">
        <f t="array" ref="P280">INDEX('Jornada Prevista'!$K:$K,MATCH(1,('Jornada Prevista'!$B:$B=FOcorrencias[[#This Row],[Matricula]])*('Jornada Prevista'!$P:$P=FOcorrencias[[#This Row],[Mês/Ano]]),0))</f>
        <v>Turno A</v>
      </c>
      <c r="Q280" s="97" t="str" cm="1">
        <f t="array" ref="Q280">INDEX('Jornada Prevista'!$L:$L,MATCH(1,('Jornada Prevista'!$B:$B=FOcorrencias[[#This Row],[Matricula]])*('Jornada Prevista'!$P:$P=FOcorrencias[[#This Row],[Mês/Ano]]),0))</f>
        <v>5x1</v>
      </c>
      <c r="R280" s="97" t="str" cm="1">
        <f t="array" ref="R280">INDEX('Jornada Prevista'!$M:$M,MATCH(1,('Jornada Prevista'!$B:$B=FOcorrencias[[#This Row],[Matricula]])*('Jornada Prevista'!$P:$P=FOcorrencias[[#This Row],[Mês/Ano]]),0))</f>
        <v>Estágio</v>
      </c>
      <c r="S280" s="97">
        <f>SUMIFS('Jornada Prevista'!$G:$G,'Jornada Prevista'!$B:$B,FOcorrencias[[#This Row],[Matricula]],'Jornada Prevista'!$P:$P,FOcorrencias[[#This Row],[Mês/Ano]])</f>
        <v>184.80000000000015</v>
      </c>
      <c r="T280" s="105">
        <f>SUMIFS('Jornada Prevista'!$N:$N,'Jornada Prevista'!$B:$B,FOcorrencias[[#This Row],[Matricula]],'Jornada Prevista'!$P:$P,FOcorrencias[[#This Row],[Mês/Ano]])</f>
        <v>6154.36</v>
      </c>
      <c r="U280" s="101">
        <f>SUMIFS('Jornada Prevista'!$O:$O,'Jornada Prevista'!$B:$B,FOcorrencias[[#This Row],[Matricula]],'Jornada Prevista'!$P:$P,FOcorrencias[[#This Row],[Mês/Ano]])</f>
        <v>33.30281385281382</v>
      </c>
      <c r="V280" s="94" t="str">
        <f>IF(FOcorrencias[[#This Row],[Data da Ocorrência]]="","",TEXT(FOcorrencias[[#This Row],[Data da Ocorrência]],"mm/aaaa"))</f>
        <v>11/2025</v>
      </c>
    </row>
    <row r="281" spans="2:22" ht="14.4" x14ac:dyDescent="0.25">
      <c r="B281" s="61">
        <v>278</v>
      </c>
      <c r="C281" s="51" t="s">
        <v>147</v>
      </c>
      <c r="D281" s="63" t="str">
        <f>IF(FOcorrencias[[#This Row],[Data da Ocorrência]]="","",TEXT(FOcorrencias[[#This Row],[Data da Ocorrência]],"dddd"))</f>
        <v>sábado</v>
      </c>
      <c r="E281" s="79">
        <v>34</v>
      </c>
      <c r="F281" s="80" t="str">
        <f>IF(FOcorrencias[[#This Row],[Matricula]]="","",VLOOKUP(FOcorrencias[[#This Row],[Matricula]],Cadastros!$P:$Q,2,0))</f>
        <v>Funcionario 34</v>
      </c>
      <c r="G281" s="49" t="s">
        <v>87</v>
      </c>
      <c r="H281" s="79" t="s">
        <v>391</v>
      </c>
      <c r="I281" s="81"/>
      <c r="J281" s="82" t="s">
        <v>371</v>
      </c>
      <c r="K281" s="85" t="s">
        <v>379</v>
      </c>
      <c r="L281" s="89"/>
      <c r="M281" s="101" t="str" cm="1">
        <f t="array" ref="M281">INDEX('Jornada Prevista'!$H:$H,MATCH(1,('Jornada Prevista'!$B:$B=FOcorrencias[[#This Row],[Matricula]])*('Jornada Prevista'!$P:$P=FOcorrencias[[#This Row],[Mês/Ano]]),0))</f>
        <v>Empresa Z</v>
      </c>
      <c r="N281" s="101" t="str" cm="1">
        <f t="array" ref="N281">INDEX('Jornada Prevista'!$I:$I,MATCH(1,('Jornada Prevista'!$B:$B=FOcorrencias[[#This Row],[Matricula]])*('Jornada Prevista'!$P:$P=FOcorrencias[[#This Row],[Mês/Ano]]),0))</f>
        <v>Produção</v>
      </c>
      <c r="O281" s="97" t="str" cm="1">
        <f t="array" ref="O281">INDEX('Jornada Prevista'!$J:$J,MATCH(1,('Jornada Prevista'!$B:$B=FOcorrencias[[#This Row],[Matricula]])*('Jornada Prevista'!$P:$P=FOcorrencias[[#This Row],[Mês/Ano]]),0))</f>
        <v>Coordenador</v>
      </c>
      <c r="P281" s="97" t="str" cm="1">
        <f t="array" ref="P281">INDEX('Jornada Prevista'!$K:$K,MATCH(1,('Jornada Prevista'!$B:$B=FOcorrencias[[#This Row],[Matricula]])*('Jornada Prevista'!$P:$P=FOcorrencias[[#This Row],[Mês/Ano]]),0))</f>
        <v>Turno Folguista</v>
      </c>
      <c r="Q281" s="97" t="str" cm="1">
        <f t="array" ref="Q281">INDEX('Jornada Prevista'!$L:$L,MATCH(1,('Jornada Prevista'!$B:$B=FOcorrencias[[#This Row],[Matricula]])*('Jornada Prevista'!$P:$P=FOcorrencias[[#This Row],[Mês/Ano]]),0))</f>
        <v>6x1</v>
      </c>
      <c r="R281" s="97" t="str" cm="1">
        <f t="array" ref="R281">INDEX('Jornada Prevista'!$M:$M,MATCH(1,('Jornada Prevista'!$B:$B=FOcorrencias[[#This Row],[Matricula]])*('Jornada Prevista'!$P:$P=FOcorrencias[[#This Row],[Mês/Ano]]),0))</f>
        <v>PJ</v>
      </c>
      <c r="S281" s="97">
        <f>SUMIFS('Jornada Prevista'!$G:$G,'Jornada Prevista'!$B:$B,FOcorrencias[[#This Row],[Matricula]],'Jornada Prevista'!$P:$P,FOcorrencias[[#This Row],[Mês/Ano]])</f>
        <v>184.80000000000015</v>
      </c>
      <c r="T281" s="105">
        <f>SUMIFS('Jornada Prevista'!$N:$N,'Jornada Prevista'!$B:$B,FOcorrencias[[#This Row],[Matricula]],'Jornada Prevista'!$P:$P,FOcorrencias[[#This Row],[Mês/Ano]])</f>
        <v>2971.8</v>
      </c>
      <c r="U281" s="101">
        <f>SUMIFS('Jornada Prevista'!$O:$O,'Jornada Prevista'!$B:$B,FOcorrencias[[#This Row],[Matricula]],'Jornada Prevista'!$P:$P,FOcorrencias[[#This Row],[Mês/Ano]])</f>
        <v>16.081168831168817</v>
      </c>
      <c r="V281" s="94" t="str">
        <f>IF(FOcorrencias[[#This Row],[Data da Ocorrência]]="","",TEXT(FOcorrencias[[#This Row],[Data da Ocorrência]],"mm/aaaa"))</f>
        <v>09/2025</v>
      </c>
    </row>
    <row r="282" spans="2:22" ht="14.4" x14ac:dyDescent="0.25">
      <c r="B282" s="61">
        <v>279</v>
      </c>
      <c r="C282" s="51" t="s">
        <v>336</v>
      </c>
      <c r="D282" s="63" t="str">
        <f>IF(FOcorrencias[[#This Row],[Data da Ocorrência]]="","",TEXT(FOcorrencias[[#This Row],[Data da Ocorrência]],"dddd"))</f>
        <v>terça-feira</v>
      </c>
      <c r="E282" s="79">
        <v>34</v>
      </c>
      <c r="F282" s="80" t="str">
        <f>IF(FOcorrencias[[#This Row],[Matricula]]="","",VLOOKUP(FOcorrencias[[#This Row],[Matricula]],Cadastros!$P:$Q,2,0))</f>
        <v>Funcionario 34</v>
      </c>
      <c r="G282" s="49" t="s">
        <v>87</v>
      </c>
      <c r="H282" s="79" t="s">
        <v>391</v>
      </c>
      <c r="I282" s="81" t="s">
        <v>393</v>
      </c>
      <c r="J282" s="82" t="s">
        <v>371</v>
      </c>
      <c r="K282" s="85" t="s">
        <v>379</v>
      </c>
      <c r="L282" s="89"/>
      <c r="M282" s="101" t="str" cm="1">
        <f t="array" ref="M282">INDEX('Jornada Prevista'!$H:$H,MATCH(1,('Jornada Prevista'!$B:$B=FOcorrencias[[#This Row],[Matricula]])*('Jornada Prevista'!$P:$P=FOcorrencias[[#This Row],[Mês/Ano]]),0))</f>
        <v>Empresa X</v>
      </c>
      <c r="N282" s="101" t="str" cm="1">
        <f t="array" ref="N282">INDEX('Jornada Prevista'!$I:$I,MATCH(1,('Jornada Prevista'!$B:$B=FOcorrencias[[#This Row],[Matricula]])*('Jornada Prevista'!$P:$P=FOcorrencias[[#This Row],[Mês/Ano]]),0))</f>
        <v>Atendimento</v>
      </c>
      <c r="O282" s="97" t="str" cm="1">
        <f t="array" ref="O282">INDEX('Jornada Prevista'!$J:$J,MATCH(1,('Jornada Prevista'!$B:$B=FOcorrencias[[#This Row],[Matricula]])*('Jornada Prevista'!$P:$P=FOcorrencias[[#This Row],[Mês/Ano]]),0))</f>
        <v>Administrador</v>
      </c>
      <c r="P282" s="97" t="str" cm="1">
        <f t="array" ref="P282">INDEX('Jornada Prevista'!$K:$K,MATCH(1,('Jornada Prevista'!$B:$B=FOcorrencias[[#This Row],[Matricula]])*('Jornada Prevista'!$P:$P=FOcorrencias[[#This Row],[Mês/Ano]]),0))</f>
        <v>Turno A</v>
      </c>
      <c r="Q282" s="97" t="str" cm="1">
        <f t="array" ref="Q282">INDEX('Jornada Prevista'!$L:$L,MATCH(1,('Jornada Prevista'!$B:$B=FOcorrencias[[#This Row],[Matricula]])*('Jornada Prevista'!$P:$P=FOcorrencias[[#This Row],[Mês/Ano]]),0))</f>
        <v>5x1</v>
      </c>
      <c r="R282" s="97" t="str" cm="1">
        <f t="array" ref="R282">INDEX('Jornada Prevista'!$M:$M,MATCH(1,('Jornada Prevista'!$B:$B=FOcorrencias[[#This Row],[Matricula]])*('Jornada Prevista'!$P:$P=FOcorrencias[[#This Row],[Mês/Ano]]),0))</f>
        <v>Estágio</v>
      </c>
      <c r="S282" s="97">
        <f>SUMIFS('Jornada Prevista'!$G:$G,'Jornada Prevista'!$B:$B,FOcorrencias[[#This Row],[Matricula]],'Jornada Prevista'!$P:$P,FOcorrencias[[#This Row],[Mês/Ano]])</f>
        <v>184.80000000000015</v>
      </c>
      <c r="T282" s="105">
        <f>SUMIFS('Jornada Prevista'!$N:$N,'Jornada Prevista'!$B:$B,FOcorrencias[[#This Row],[Matricula]],'Jornada Prevista'!$P:$P,FOcorrencias[[#This Row],[Mês/Ano]])</f>
        <v>6154.36</v>
      </c>
      <c r="U282" s="101">
        <f>SUMIFS('Jornada Prevista'!$O:$O,'Jornada Prevista'!$B:$B,FOcorrencias[[#This Row],[Matricula]],'Jornada Prevista'!$P:$P,FOcorrencias[[#This Row],[Mês/Ano]])</f>
        <v>33.30281385281382</v>
      </c>
      <c r="V282" s="94" t="str">
        <f>IF(FOcorrencias[[#This Row],[Data da Ocorrência]]="","",TEXT(FOcorrencias[[#This Row],[Data da Ocorrência]],"mm/aaaa"))</f>
        <v>11/2025</v>
      </c>
    </row>
    <row r="283" spans="2:22" ht="14.4" x14ac:dyDescent="0.25">
      <c r="B283" s="61">
        <v>280</v>
      </c>
      <c r="C283" s="51" t="s">
        <v>337</v>
      </c>
      <c r="D283" s="63" t="str">
        <f>IF(FOcorrencias[[#This Row],[Data da Ocorrência]]="","",TEXT(FOcorrencias[[#This Row],[Data da Ocorrência]],"dddd"))</f>
        <v>segunda-feira</v>
      </c>
      <c r="E283" s="79">
        <v>34</v>
      </c>
      <c r="F283" s="80" t="str">
        <f>IF(FOcorrencias[[#This Row],[Matricula]]="","",VLOOKUP(FOcorrencias[[#This Row],[Matricula]],Cadastros!$P:$Q,2,0))</f>
        <v>Funcionario 34</v>
      </c>
      <c r="G283" s="49" t="s">
        <v>90</v>
      </c>
      <c r="H283" s="79" t="s">
        <v>366</v>
      </c>
      <c r="I283" s="81" t="s">
        <v>367</v>
      </c>
      <c r="J283" s="82" t="s">
        <v>95</v>
      </c>
      <c r="K283" s="85" t="s">
        <v>382</v>
      </c>
      <c r="L283" s="89" t="s">
        <v>383</v>
      </c>
      <c r="M283" s="101" t="str" cm="1">
        <f t="array" ref="M283">INDEX('Jornada Prevista'!$H:$H,MATCH(1,('Jornada Prevista'!$B:$B=FOcorrencias[[#This Row],[Matricula]])*('Jornada Prevista'!$P:$P=FOcorrencias[[#This Row],[Mês/Ano]]),0))</f>
        <v>Empresa Z</v>
      </c>
      <c r="N283" s="101" t="str" cm="1">
        <f t="array" ref="N283">INDEX('Jornada Prevista'!$I:$I,MATCH(1,('Jornada Prevista'!$B:$B=FOcorrencias[[#This Row],[Matricula]])*('Jornada Prevista'!$P:$P=FOcorrencias[[#This Row],[Mês/Ano]]),0))</f>
        <v>Produção</v>
      </c>
      <c r="O283" s="97" t="str" cm="1">
        <f t="array" ref="O283">INDEX('Jornada Prevista'!$J:$J,MATCH(1,('Jornada Prevista'!$B:$B=FOcorrencias[[#This Row],[Matricula]])*('Jornada Prevista'!$P:$P=FOcorrencias[[#This Row],[Mês/Ano]]),0))</f>
        <v>Coordenador</v>
      </c>
      <c r="P283" s="97" t="str" cm="1">
        <f t="array" ref="P283">INDEX('Jornada Prevista'!$K:$K,MATCH(1,('Jornada Prevista'!$B:$B=FOcorrencias[[#This Row],[Matricula]])*('Jornada Prevista'!$P:$P=FOcorrencias[[#This Row],[Mês/Ano]]),0))</f>
        <v>Turno D</v>
      </c>
      <c r="Q283" s="97" t="str" cm="1">
        <f t="array" ref="Q283">INDEX('Jornada Prevista'!$L:$L,MATCH(1,('Jornada Prevista'!$B:$B=FOcorrencias[[#This Row],[Matricula]])*('Jornada Prevista'!$P:$P=FOcorrencias[[#This Row],[Mês/Ano]]),0))</f>
        <v>12x36</v>
      </c>
      <c r="R283" s="97" t="str" cm="1">
        <f t="array" ref="R283">INDEX('Jornada Prevista'!$M:$M,MATCH(1,('Jornada Prevista'!$B:$B=FOcorrencias[[#This Row],[Matricula]])*('Jornada Prevista'!$P:$P=FOcorrencias[[#This Row],[Mês/Ano]]),0))</f>
        <v>PJ</v>
      </c>
      <c r="S283" s="97">
        <f>SUMIFS('Jornada Prevista'!$G:$G,'Jornada Prevista'!$B:$B,FOcorrencias[[#This Row],[Matricula]],'Jornada Prevista'!$P:$P,FOcorrencias[[#This Row],[Mês/Ano]])</f>
        <v>184.80000000000015</v>
      </c>
      <c r="T283" s="105">
        <f>SUMIFS('Jornada Prevista'!$N:$N,'Jornada Prevista'!$B:$B,FOcorrencias[[#This Row],[Matricula]],'Jornada Prevista'!$P:$P,FOcorrencias[[#This Row],[Mês/Ano]])</f>
        <v>10880.57</v>
      </c>
      <c r="U283" s="101">
        <f>SUMIFS('Jornada Prevista'!$O:$O,'Jornada Prevista'!$B:$B,FOcorrencias[[#This Row],[Matricula]],'Jornada Prevista'!$P:$P,FOcorrencias[[#This Row],[Mês/Ano]])</f>
        <v>58.877543290043242</v>
      </c>
      <c r="V283" s="94" t="str">
        <f>IF(FOcorrencias[[#This Row],[Data da Ocorrência]]="","",TEXT(FOcorrencias[[#This Row],[Data da Ocorrência]],"mm/aaaa"))</f>
        <v>02/2025</v>
      </c>
    </row>
    <row r="284" spans="2:22" ht="14.4" x14ac:dyDescent="0.25">
      <c r="B284" s="61">
        <v>281</v>
      </c>
      <c r="C284" s="51" t="s">
        <v>338</v>
      </c>
      <c r="D284" s="63" t="str">
        <f>IF(FOcorrencias[[#This Row],[Data da Ocorrência]]="","",TEXT(FOcorrencias[[#This Row],[Data da Ocorrência]],"dddd"))</f>
        <v>quarta-feira</v>
      </c>
      <c r="E284" s="79">
        <v>34</v>
      </c>
      <c r="F284" s="80" t="str">
        <f>IF(FOcorrencias[[#This Row],[Matricula]]="","",VLOOKUP(FOcorrencias[[#This Row],[Matricula]],Cadastros!$P:$Q,2,0))</f>
        <v>Funcionario 34</v>
      </c>
      <c r="G284" s="49" t="s">
        <v>90</v>
      </c>
      <c r="H284" s="79" t="s">
        <v>376</v>
      </c>
      <c r="I284" s="81"/>
      <c r="J284" s="82" t="s">
        <v>371</v>
      </c>
      <c r="K284" s="85" t="s">
        <v>382</v>
      </c>
      <c r="L284" s="89"/>
      <c r="M284" s="101" t="str" cm="1">
        <f t="array" ref="M284">INDEX('Jornada Prevista'!$H:$H,MATCH(1,('Jornada Prevista'!$B:$B=FOcorrencias[[#This Row],[Matricula]])*('Jornada Prevista'!$P:$P=FOcorrencias[[#This Row],[Mês/Ano]]),0))</f>
        <v>Empresa Z</v>
      </c>
      <c r="N284" s="101" t="str" cm="1">
        <f t="array" ref="N284">INDEX('Jornada Prevista'!$I:$I,MATCH(1,('Jornada Prevista'!$B:$B=FOcorrencias[[#This Row],[Matricula]])*('Jornada Prevista'!$P:$P=FOcorrencias[[#This Row],[Mês/Ano]]),0))</f>
        <v>Logística</v>
      </c>
      <c r="O284" s="97" t="str" cm="1">
        <f t="array" ref="O284">INDEX('Jornada Prevista'!$J:$J,MATCH(1,('Jornada Prevista'!$B:$B=FOcorrencias[[#This Row],[Matricula]])*('Jornada Prevista'!$P:$P=FOcorrencias[[#This Row],[Mês/Ano]]),0))</f>
        <v>Atendente</v>
      </c>
      <c r="P284" s="97" t="str" cm="1">
        <f t="array" ref="P284">INDEX('Jornada Prevista'!$K:$K,MATCH(1,('Jornada Prevista'!$B:$B=FOcorrencias[[#This Row],[Matricula]])*('Jornada Prevista'!$P:$P=FOcorrencias[[#This Row],[Mês/Ano]]),0))</f>
        <v>Turno Folguista</v>
      </c>
      <c r="Q284" s="97" t="str" cm="1">
        <f t="array" ref="Q284">INDEX('Jornada Prevista'!$L:$L,MATCH(1,('Jornada Prevista'!$B:$B=FOcorrencias[[#This Row],[Matricula]])*('Jornada Prevista'!$P:$P=FOcorrencias[[#This Row],[Mês/Ano]]),0))</f>
        <v>12x36</v>
      </c>
      <c r="R284" s="97" t="str" cm="1">
        <f t="array" ref="R284">INDEX('Jornada Prevista'!$M:$M,MATCH(1,('Jornada Prevista'!$B:$B=FOcorrencias[[#This Row],[Matricula]])*('Jornada Prevista'!$P:$P=FOcorrencias[[#This Row],[Mês/Ano]]),0))</f>
        <v>PJ</v>
      </c>
      <c r="S284" s="97">
        <f>SUMIFS('Jornada Prevista'!$G:$G,'Jornada Prevista'!$B:$B,FOcorrencias[[#This Row],[Matricula]],'Jornada Prevista'!$P:$P,FOcorrencias[[#This Row],[Mês/Ano]])</f>
        <v>184.80000000000015</v>
      </c>
      <c r="T284" s="105">
        <f>SUMIFS('Jornada Prevista'!$N:$N,'Jornada Prevista'!$B:$B,FOcorrencias[[#This Row],[Matricula]],'Jornada Prevista'!$P:$P,FOcorrencias[[#This Row],[Mês/Ano]])</f>
        <v>4845.88</v>
      </c>
      <c r="U284" s="101">
        <f>SUMIFS('Jornada Prevista'!$O:$O,'Jornada Prevista'!$B:$B,FOcorrencias[[#This Row],[Matricula]],'Jornada Prevista'!$P:$P,FOcorrencias[[#This Row],[Mês/Ano]])</f>
        <v>26.22229437229435</v>
      </c>
      <c r="V284" s="94" t="str">
        <f>IF(FOcorrencias[[#This Row],[Data da Ocorrência]]="","",TEXT(FOcorrencias[[#This Row],[Data da Ocorrência]],"mm/aaaa"))</f>
        <v>05/2025</v>
      </c>
    </row>
    <row r="285" spans="2:22" ht="14.4" x14ac:dyDescent="0.25">
      <c r="B285" s="61">
        <v>282</v>
      </c>
      <c r="C285" s="51" t="s">
        <v>312</v>
      </c>
      <c r="D285" s="63" t="str">
        <f>IF(FOcorrencias[[#This Row],[Data da Ocorrência]]="","",TEXT(FOcorrencias[[#This Row],[Data da Ocorrência]],"dddd"))</f>
        <v>quarta-feira</v>
      </c>
      <c r="E285" s="79">
        <v>34</v>
      </c>
      <c r="F285" s="80" t="str">
        <f>IF(FOcorrencias[[#This Row],[Matricula]]="","",VLOOKUP(FOcorrencias[[#This Row],[Matricula]],Cadastros!$P:$Q,2,0))</f>
        <v>Funcionario 34</v>
      </c>
      <c r="G285" s="49" t="s">
        <v>87</v>
      </c>
      <c r="H285" s="79" t="s">
        <v>384</v>
      </c>
      <c r="I285" s="81"/>
      <c r="J285" s="82" t="s">
        <v>371</v>
      </c>
      <c r="K285" s="85" t="s">
        <v>375</v>
      </c>
      <c r="L285" s="89"/>
      <c r="M285" s="101" t="str" cm="1">
        <f t="array" ref="M285">INDEX('Jornada Prevista'!$H:$H,MATCH(1,('Jornada Prevista'!$B:$B=FOcorrencias[[#This Row],[Matricula]])*('Jornada Prevista'!$P:$P=FOcorrencias[[#This Row],[Mês/Ano]]),0))</f>
        <v>Empresa Z</v>
      </c>
      <c r="N285" s="101" t="str" cm="1">
        <f t="array" ref="N285">INDEX('Jornada Prevista'!$I:$I,MATCH(1,('Jornada Prevista'!$B:$B=FOcorrencias[[#This Row],[Matricula]])*('Jornada Prevista'!$P:$P=FOcorrencias[[#This Row],[Mês/Ano]]),0))</f>
        <v>Recursos Humanos</v>
      </c>
      <c r="O285" s="97" t="str" cm="1">
        <f t="array" ref="O285">INDEX('Jornada Prevista'!$J:$J,MATCH(1,('Jornada Prevista'!$B:$B=FOcorrencias[[#This Row],[Matricula]])*('Jornada Prevista'!$P:$P=FOcorrencias[[#This Row],[Mês/Ano]]),0))</f>
        <v>Analista Sênior</v>
      </c>
      <c r="P285" s="97" t="str" cm="1">
        <f t="array" ref="P285">INDEX('Jornada Prevista'!$K:$K,MATCH(1,('Jornada Prevista'!$B:$B=FOcorrencias[[#This Row],[Matricula]])*('Jornada Prevista'!$P:$P=FOcorrencias[[#This Row],[Mês/Ano]]),0))</f>
        <v>Turno Folguista</v>
      </c>
      <c r="Q285" s="97" t="str" cm="1">
        <f t="array" ref="Q285">INDEX('Jornada Prevista'!$L:$L,MATCH(1,('Jornada Prevista'!$B:$B=FOcorrencias[[#This Row],[Matricula]])*('Jornada Prevista'!$P:$P=FOcorrencias[[#This Row],[Mês/Ano]]),0))</f>
        <v>6x1</v>
      </c>
      <c r="R285" s="97" t="str" cm="1">
        <f t="array" ref="R285">INDEX('Jornada Prevista'!$M:$M,MATCH(1,('Jornada Prevista'!$B:$B=FOcorrencias[[#This Row],[Matricula]])*('Jornada Prevista'!$P:$P=FOcorrencias[[#This Row],[Mês/Ano]]),0))</f>
        <v>CLT</v>
      </c>
      <c r="S285" s="97">
        <f>SUMIFS('Jornada Prevista'!$G:$G,'Jornada Prevista'!$B:$B,FOcorrencias[[#This Row],[Matricula]],'Jornada Prevista'!$P:$P,FOcorrencias[[#This Row],[Mês/Ano]])</f>
        <v>184.80000000000015</v>
      </c>
      <c r="T285" s="105">
        <f>SUMIFS('Jornada Prevista'!$N:$N,'Jornada Prevista'!$B:$B,FOcorrencias[[#This Row],[Matricula]],'Jornada Prevista'!$P:$P,FOcorrencias[[#This Row],[Mês/Ano]])</f>
        <v>6694.68</v>
      </c>
      <c r="U285" s="101">
        <f>SUMIFS('Jornada Prevista'!$O:$O,'Jornada Prevista'!$B:$B,FOcorrencias[[#This Row],[Matricula]],'Jornada Prevista'!$P:$P,FOcorrencias[[#This Row],[Mês/Ano]])</f>
        <v>36.226623376623351</v>
      </c>
      <c r="V285" s="94" t="str">
        <f>IF(FOcorrencias[[#This Row],[Data da Ocorrência]]="","",TEXT(FOcorrencias[[#This Row],[Data da Ocorrência]],"mm/aaaa"))</f>
        <v>01/2025</v>
      </c>
    </row>
    <row r="286" spans="2:22" ht="14.4" x14ac:dyDescent="0.25">
      <c r="B286" s="61">
        <v>283</v>
      </c>
      <c r="C286" s="51" t="s">
        <v>339</v>
      </c>
      <c r="D286" s="63" t="str">
        <f>IF(FOcorrencias[[#This Row],[Data da Ocorrência]]="","",TEXT(FOcorrencias[[#This Row],[Data da Ocorrência]],"dddd"))</f>
        <v>terça-feira</v>
      </c>
      <c r="E286" s="79">
        <v>34</v>
      </c>
      <c r="F286" s="80" t="str">
        <f>IF(FOcorrencias[[#This Row],[Matricula]]="","",VLOOKUP(FOcorrencias[[#This Row],[Matricula]],Cadastros!$P:$Q,2,0))</f>
        <v>Funcionario 34</v>
      </c>
      <c r="G286" s="49" t="s">
        <v>87</v>
      </c>
      <c r="H286" s="79" t="s">
        <v>376</v>
      </c>
      <c r="I286" s="81"/>
      <c r="J286" s="82" t="s">
        <v>95</v>
      </c>
      <c r="K286" s="85" t="s">
        <v>379</v>
      </c>
      <c r="L286" s="89" t="s">
        <v>395</v>
      </c>
      <c r="M286" s="101" t="str" cm="1">
        <f t="array" ref="M286">INDEX('Jornada Prevista'!$H:$H,MATCH(1,('Jornada Prevista'!$B:$B=FOcorrencias[[#This Row],[Matricula]])*('Jornada Prevista'!$P:$P=FOcorrencias[[#This Row],[Mês/Ano]]),0))</f>
        <v>Empresa Z</v>
      </c>
      <c r="N286" s="101" t="str" cm="1">
        <f t="array" ref="N286">INDEX('Jornada Prevista'!$I:$I,MATCH(1,('Jornada Prevista'!$B:$B=FOcorrencias[[#This Row],[Matricula]])*('Jornada Prevista'!$P:$P=FOcorrencias[[#This Row],[Mês/Ano]]),0))</f>
        <v>Administração</v>
      </c>
      <c r="O286" s="97" t="str" cm="1">
        <f t="array" ref="O286">INDEX('Jornada Prevista'!$J:$J,MATCH(1,('Jornada Prevista'!$B:$B=FOcorrencias[[#This Row],[Matricula]])*('Jornada Prevista'!$P:$P=FOcorrencias[[#This Row],[Mês/Ano]]),0))</f>
        <v>Engenheiro</v>
      </c>
      <c r="P286" s="97" t="str" cm="1">
        <f t="array" ref="P286">INDEX('Jornada Prevista'!$K:$K,MATCH(1,('Jornada Prevista'!$B:$B=FOcorrencias[[#This Row],[Matricula]])*('Jornada Prevista'!$P:$P=FOcorrencias[[#This Row],[Mês/Ano]]),0))</f>
        <v>Turno A</v>
      </c>
      <c r="Q286" s="97" t="str" cm="1">
        <f t="array" ref="Q286">INDEX('Jornada Prevista'!$L:$L,MATCH(1,('Jornada Prevista'!$B:$B=FOcorrencias[[#This Row],[Matricula]])*('Jornada Prevista'!$P:$P=FOcorrencias[[#This Row],[Mês/Ano]]),0))</f>
        <v>5x1</v>
      </c>
      <c r="R286" s="97" t="str" cm="1">
        <f t="array" ref="R286">INDEX('Jornada Prevista'!$M:$M,MATCH(1,('Jornada Prevista'!$B:$B=FOcorrencias[[#This Row],[Matricula]])*('Jornada Prevista'!$P:$P=FOcorrencias[[#This Row],[Mês/Ano]]),0))</f>
        <v>PJ</v>
      </c>
      <c r="S286" s="97">
        <f>SUMIFS('Jornada Prevista'!$G:$G,'Jornada Prevista'!$B:$B,FOcorrencias[[#This Row],[Matricula]],'Jornada Prevista'!$P:$P,FOcorrencias[[#This Row],[Mês/Ano]])</f>
        <v>184.80000000000015</v>
      </c>
      <c r="T286" s="105">
        <f>SUMIFS('Jornada Prevista'!$N:$N,'Jornada Prevista'!$B:$B,FOcorrencias[[#This Row],[Matricula]],'Jornada Prevista'!$P:$P,FOcorrencias[[#This Row],[Mês/Ano]])</f>
        <v>3140.98</v>
      </c>
      <c r="U286" s="101">
        <f>SUMIFS('Jornada Prevista'!$O:$O,'Jornada Prevista'!$B:$B,FOcorrencias[[#This Row],[Matricula]],'Jornada Prevista'!$P:$P,FOcorrencias[[#This Row],[Mês/Ano]])</f>
        <v>16.996645021645008</v>
      </c>
      <c r="V286" s="94" t="str">
        <f>IF(FOcorrencias[[#This Row],[Data da Ocorrência]]="","",TEXT(FOcorrencias[[#This Row],[Data da Ocorrência]],"mm/aaaa"))</f>
        <v>06/2025</v>
      </c>
    </row>
    <row r="287" spans="2:22" ht="14.4" x14ac:dyDescent="0.25">
      <c r="B287" s="61">
        <v>284</v>
      </c>
      <c r="C287" s="51" t="s">
        <v>340</v>
      </c>
      <c r="D287" s="63" t="str">
        <f>IF(FOcorrencias[[#This Row],[Data da Ocorrência]]="","",TEXT(FOcorrencias[[#This Row],[Data da Ocorrência]],"dddd"))</f>
        <v>domingo</v>
      </c>
      <c r="E287" s="79">
        <v>34</v>
      </c>
      <c r="F287" s="80" t="str">
        <f>IF(FOcorrencias[[#This Row],[Matricula]]="","",VLOOKUP(FOcorrencias[[#This Row],[Matricula]],Cadastros!$P:$Q,2,0))</f>
        <v>Funcionario 34</v>
      </c>
      <c r="G287" s="49" t="s">
        <v>90</v>
      </c>
      <c r="H287" s="79" t="s">
        <v>373</v>
      </c>
      <c r="I287" s="81" t="s">
        <v>367</v>
      </c>
      <c r="J287" s="82" t="s">
        <v>95</v>
      </c>
      <c r="K287" s="85" t="s">
        <v>394</v>
      </c>
      <c r="L287" s="89"/>
      <c r="M287" s="101" t="str" cm="1">
        <f t="array" ref="M287">INDEX('Jornada Prevista'!$H:$H,MATCH(1,('Jornada Prevista'!$B:$B=FOcorrencias[[#This Row],[Matricula]])*('Jornada Prevista'!$P:$P=FOcorrencias[[#This Row],[Mês/Ano]]),0))</f>
        <v>Empresa Z</v>
      </c>
      <c r="N287" s="101" t="str" cm="1">
        <f t="array" ref="N287">INDEX('Jornada Prevista'!$I:$I,MATCH(1,('Jornada Prevista'!$B:$B=FOcorrencias[[#This Row],[Matricula]])*('Jornada Prevista'!$P:$P=FOcorrencias[[#This Row],[Mês/Ano]]),0))</f>
        <v>Vendas</v>
      </c>
      <c r="O287" s="97" t="str" cm="1">
        <f t="array" ref="O287">INDEX('Jornada Prevista'!$J:$J,MATCH(1,('Jornada Prevista'!$B:$B=FOcorrencias[[#This Row],[Matricula]])*('Jornada Prevista'!$P:$P=FOcorrencias[[#This Row],[Mês/Ano]]),0))</f>
        <v>Assistente</v>
      </c>
      <c r="P287" s="97" t="str" cm="1">
        <f t="array" ref="P287">INDEX('Jornada Prevista'!$K:$K,MATCH(1,('Jornada Prevista'!$B:$B=FOcorrencias[[#This Row],[Matricula]])*('Jornada Prevista'!$P:$P=FOcorrencias[[#This Row],[Mês/Ano]]),0))</f>
        <v>Turno Folguista</v>
      </c>
      <c r="Q287" s="97" t="str" cm="1">
        <f t="array" ref="Q287">INDEX('Jornada Prevista'!$L:$L,MATCH(1,('Jornada Prevista'!$B:$B=FOcorrencias[[#This Row],[Matricula]])*('Jornada Prevista'!$P:$P=FOcorrencias[[#This Row],[Mês/Ano]]),0))</f>
        <v>5x1</v>
      </c>
      <c r="R287" s="97" t="str" cm="1">
        <f t="array" ref="R287">INDEX('Jornada Prevista'!$M:$M,MATCH(1,('Jornada Prevista'!$B:$B=FOcorrencias[[#This Row],[Matricula]])*('Jornada Prevista'!$P:$P=FOcorrencias[[#This Row],[Mês/Ano]]),0))</f>
        <v>PJ</v>
      </c>
      <c r="S287" s="97">
        <f>SUMIFS('Jornada Prevista'!$G:$G,'Jornada Prevista'!$B:$B,FOcorrencias[[#This Row],[Matricula]],'Jornada Prevista'!$P:$P,FOcorrencias[[#This Row],[Mês/Ano]])</f>
        <v>184.80000000000015</v>
      </c>
      <c r="T287" s="105">
        <f>SUMIFS('Jornada Prevista'!$N:$N,'Jornada Prevista'!$B:$B,FOcorrencias[[#This Row],[Matricula]],'Jornada Prevista'!$P:$P,FOcorrencias[[#This Row],[Mês/Ano]])</f>
        <v>5069</v>
      </c>
      <c r="U287" s="101">
        <f>SUMIFS('Jornada Prevista'!$O:$O,'Jornada Prevista'!$B:$B,FOcorrencias[[#This Row],[Matricula]],'Jornada Prevista'!$P:$P,FOcorrencias[[#This Row],[Mês/Ano]])</f>
        <v>27.429653679653658</v>
      </c>
      <c r="V287" s="94" t="str">
        <f>IF(FOcorrencias[[#This Row],[Data da Ocorrência]]="","",TEXT(FOcorrencias[[#This Row],[Data da Ocorrência]],"mm/aaaa"))</f>
        <v>10/2025</v>
      </c>
    </row>
    <row r="288" spans="2:22" ht="14.4" x14ac:dyDescent="0.25">
      <c r="B288" s="61">
        <v>285</v>
      </c>
      <c r="C288" s="51" t="s">
        <v>341</v>
      </c>
      <c r="D288" s="63" t="str">
        <f>IF(FOcorrencias[[#This Row],[Data da Ocorrência]]="","",TEXT(FOcorrencias[[#This Row],[Data da Ocorrência]],"dddd"))</f>
        <v>segunda-feira</v>
      </c>
      <c r="E288" s="79">
        <v>34</v>
      </c>
      <c r="F288" s="80" t="str">
        <f>IF(FOcorrencias[[#This Row],[Matricula]]="","",VLOOKUP(FOcorrencias[[#This Row],[Matricula]],Cadastros!$P:$Q,2,0))</f>
        <v>Funcionario 34</v>
      </c>
      <c r="G288" s="49" t="s">
        <v>88</v>
      </c>
      <c r="H288" s="79" t="s">
        <v>386</v>
      </c>
      <c r="I288" s="81"/>
      <c r="J288" s="82" t="s">
        <v>371</v>
      </c>
      <c r="K288" s="85" t="s">
        <v>377</v>
      </c>
      <c r="L288" s="89"/>
      <c r="M288" s="101" t="str" cm="1">
        <f t="array" ref="M288">INDEX('Jornada Prevista'!$H:$H,MATCH(1,('Jornada Prevista'!$B:$B=FOcorrencias[[#This Row],[Matricula]])*('Jornada Prevista'!$P:$P=FOcorrencias[[#This Row],[Mês/Ano]]),0))</f>
        <v>Empresa Z</v>
      </c>
      <c r="N288" s="101" t="str" cm="1">
        <f t="array" ref="N288">INDEX('Jornada Prevista'!$I:$I,MATCH(1,('Jornada Prevista'!$B:$B=FOcorrencias[[#This Row],[Matricula]])*('Jornada Prevista'!$P:$P=FOcorrencias[[#This Row],[Mês/Ano]]),0))</f>
        <v>Produção</v>
      </c>
      <c r="O288" s="97" t="str" cm="1">
        <f t="array" ref="O288">INDEX('Jornada Prevista'!$J:$J,MATCH(1,('Jornada Prevista'!$B:$B=FOcorrencias[[#This Row],[Matricula]])*('Jornada Prevista'!$P:$P=FOcorrencias[[#This Row],[Mês/Ano]]),0))</f>
        <v>Coordenador</v>
      </c>
      <c r="P288" s="97" t="str" cm="1">
        <f t="array" ref="P288">INDEX('Jornada Prevista'!$K:$K,MATCH(1,('Jornada Prevista'!$B:$B=FOcorrencias[[#This Row],[Matricula]])*('Jornada Prevista'!$P:$P=FOcorrencias[[#This Row],[Mês/Ano]]),0))</f>
        <v>Turno Folguista</v>
      </c>
      <c r="Q288" s="97" t="str" cm="1">
        <f t="array" ref="Q288">INDEX('Jornada Prevista'!$L:$L,MATCH(1,('Jornada Prevista'!$B:$B=FOcorrencias[[#This Row],[Matricula]])*('Jornada Prevista'!$P:$P=FOcorrencias[[#This Row],[Mês/Ano]]),0))</f>
        <v>6x1</v>
      </c>
      <c r="R288" s="97" t="str" cm="1">
        <f t="array" ref="R288">INDEX('Jornada Prevista'!$M:$M,MATCH(1,('Jornada Prevista'!$B:$B=FOcorrencias[[#This Row],[Matricula]])*('Jornada Prevista'!$P:$P=FOcorrencias[[#This Row],[Mês/Ano]]),0))</f>
        <v>PJ</v>
      </c>
      <c r="S288" s="97">
        <f>SUMIFS('Jornada Prevista'!$G:$G,'Jornada Prevista'!$B:$B,FOcorrencias[[#This Row],[Matricula]],'Jornada Prevista'!$P:$P,FOcorrencias[[#This Row],[Mês/Ano]])</f>
        <v>184.80000000000015</v>
      </c>
      <c r="T288" s="105">
        <f>SUMIFS('Jornada Prevista'!$N:$N,'Jornada Prevista'!$B:$B,FOcorrencias[[#This Row],[Matricula]],'Jornada Prevista'!$P:$P,FOcorrencias[[#This Row],[Mês/Ano]])</f>
        <v>2971.8</v>
      </c>
      <c r="U288" s="101">
        <f>SUMIFS('Jornada Prevista'!$O:$O,'Jornada Prevista'!$B:$B,FOcorrencias[[#This Row],[Matricula]],'Jornada Prevista'!$P:$P,FOcorrencias[[#This Row],[Mês/Ano]])</f>
        <v>16.081168831168817</v>
      </c>
      <c r="V288" s="94" t="str">
        <f>IF(FOcorrencias[[#This Row],[Data da Ocorrência]]="","",TEXT(FOcorrencias[[#This Row],[Data da Ocorrência]],"mm/aaaa"))</f>
        <v>09/2025</v>
      </c>
    </row>
    <row r="289" spans="2:22" ht="14.4" x14ac:dyDescent="0.25">
      <c r="B289" s="61">
        <v>286</v>
      </c>
      <c r="C289" s="51" t="s">
        <v>342</v>
      </c>
      <c r="D289" s="63" t="str">
        <f>IF(FOcorrencias[[#This Row],[Data da Ocorrência]]="","",TEXT(FOcorrencias[[#This Row],[Data da Ocorrência]],"dddd"))</f>
        <v>terça-feira</v>
      </c>
      <c r="E289" s="79">
        <v>34</v>
      </c>
      <c r="F289" s="80" t="str">
        <f>IF(FOcorrencias[[#This Row],[Matricula]]="","",VLOOKUP(FOcorrencias[[#This Row],[Matricula]],Cadastros!$P:$Q,2,0))</f>
        <v>Funcionario 34</v>
      </c>
      <c r="G289" s="49" t="s">
        <v>87</v>
      </c>
      <c r="H289" s="79" t="s">
        <v>384</v>
      </c>
      <c r="I289" s="81"/>
      <c r="J289" s="82" t="s">
        <v>371</v>
      </c>
      <c r="K289" s="85" t="s">
        <v>375</v>
      </c>
      <c r="L289" s="89"/>
      <c r="M289" s="101" t="str" cm="1">
        <f t="array" ref="M289">INDEX('Jornada Prevista'!$H:$H,MATCH(1,('Jornada Prevista'!$B:$B=FOcorrencias[[#This Row],[Matricula]])*('Jornada Prevista'!$P:$P=FOcorrencias[[#This Row],[Mês/Ano]]),0))</f>
        <v>Empresa Y</v>
      </c>
      <c r="N289" s="101" t="str" cm="1">
        <f t="array" ref="N289">INDEX('Jornada Prevista'!$I:$I,MATCH(1,('Jornada Prevista'!$B:$B=FOcorrencias[[#This Row],[Matricula]])*('Jornada Prevista'!$P:$P=FOcorrencias[[#This Row],[Mês/Ano]]),0))</f>
        <v>Administração</v>
      </c>
      <c r="O289" s="97" t="str" cm="1">
        <f t="array" ref="O289">INDEX('Jornada Prevista'!$J:$J,MATCH(1,('Jornada Prevista'!$B:$B=FOcorrencias[[#This Row],[Matricula]])*('Jornada Prevista'!$P:$P=FOcorrencias[[#This Row],[Mês/Ano]]),0))</f>
        <v>Engenheiro</v>
      </c>
      <c r="P289" s="97" t="str" cm="1">
        <f t="array" ref="P289">INDEX('Jornada Prevista'!$K:$K,MATCH(1,('Jornada Prevista'!$B:$B=FOcorrencias[[#This Row],[Matricula]])*('Jornada Prevista'!$P:$P=FOcorrencias[[#This Row],[Mês/Ano]]),0))</f>
        <v>Turno D</v>
      </c>
      <c r="Q289" s="97" t="str" cm="1">
        <f t="array" ref="Q289">INDEX('Jornada Prevista'!$L:$L,MATCH(1,('Jornada Prevista'!$B:$B=FOcorrencias[[#This Row],[Matricula]])*('Jornada Prevista'!$P:$P=FOcorrencias[[#This Row],[Mês/Ano]]),0))</f>
        <v>5x1</v>
      </c>
      <c r="R289" s="97" t="str" cm="1">
        <f t="array" ref="R289">INDEX('Jornada Prevista'!$M:$M,MATCH(1,('Jornada Prevista'!$B:$B=FOcorrencias[[#This Row],[Matricula]])*('Jornada Prevista'!$P:$P=FOcorrencias[[#This Row],[Mês/Ano]]),0))</f>
        <v>CLT</v>
      </c>
      <c r="S289" s="97">
        <f>SUMIFS('Jornada Prevista'!$G:$G,'Jornada Prevista'!$B:$B,FOcorrencias[[#This Row],[Matricula]],'Jornada Prevista'!$P:$P,FOcorrencias[[#This Row],[Mês/Ano]])</f>
        <v>184.80000000000015</v>
      </c>
      <c r="T289" s="105">
        <f>SUMIFS('Jornada Prevista'!$N:$N,'Jornada Prevista'!$B:$B,FOcorrencias[[#This Row],[Matricula]],'Jornada Prevista'!$P:$P,FOcorrencias[[#This Row],[Mês/Ano]])</f>
        <v>5224.84</v>
      </c>
      <c r="U289" s="101">
        <f>SUMIFS('Jornada Prevista'!$O:$O,'Jornada Prevista'!$B:$B,FOcorrencias[[#This Row],[Matricula]],'Jornada Prevista'!$P:$P,FOcorrencias[[#This Row],[Mês/Ano]])</f>
        <v>28.272943722943701</v>
      </c>
      <c r="V289" s="94" t="str">
        <f>IF(FOcorrencias[[#This Row],[Data da Ocorrência]]="","",TEXT(FOcorrencias[[#This Row],[Data da Ocorrência]],"mm/aaaa"))</f>
        <v>07/2025</v>
      </c>
    </row>
    <row r="290" spans="2:22" ht="14.4" x14ac:dyDescent="0.25">
      <c r="B290" s="61">
        <v>287</v>
      </c>
      <c r="C290" s="51" t="s">
        <v>343</v>
      </c>
      <c r="D290" s="63" t="str">
        <f>IF(FOcorrencias[[#This Row],[Data da Ocorrência]]="","",TEXT(FOcorrencias[[#This Row],[Data da Ocorrência]],"dddd"))</f>
        <v>domingo</v>
      </c>
      <c r="E290" s="79">
        <v>34</v>
      </c>
      <c r="F290" s="80" t="str">
        <f>IF(FOcorrencias[[#This Row],[Matricula]]="","",VLOOKUP(FOcorrencias[[#This Row],[Matricula]],Cadastros!$P:$Q,2,0))</f>
        <v>Funcionario 34</v>
      </c>
      <c r="G290" s="49" t="s">
        <v>90</v>
      </c>
      <c r="H290" s="79" t="s">
        <v>386</v>
      </c>
      <c r="I290" s="81"/>
      <c r="J290" s="82" t="s">
        <v>371</v>
      </c>
      <c r="K290" s="85" t="s">
        <v>375</v>
      </c>
      <c r="L290" s="89"/>
      <c r="M290" s="101" t="str" cm="1">
        <f t="array" ref="M290">INDEX('Jornada Prevista'!$H:$H,MATCH(1,('Jornada Prevista'!$B:$B=FOcorrencias[[#This Row],[Matricula]])*('Jornada Prevista'!$P:$P=FOcorrencias[[#This Row],[Mês/Ano]]),0))</f>
        <v>Empresa Z</v>
      </c>
      <c r="N290" s="101" t="str" cm="1">
        <f t="array" ref="N290">INDEX('Jornada Prevista'!$I:$I,MATCH(1,('Jornada Prevista'!$B:$B=FOcorrencias[[#This Row],[Matricula]])*('Jornada Prevista'!$P:$P=FOcorrencias[[#This Row],[Mês/Ano]]),0))</f>
        <v>Logística</v>
      </c>
      <c r="O290" s="97" t="str" cm="1">
        <f t="array" ref="O290">INDEX('Jornada Prevista'!$J:$J,MATCH(1,('Jornada Prevista'!$B:$B=FOcorrencias[[#This Row],[Matricula]])*('Jornada Prevista'!$P:$P=FOcorrencias[[#This Row],[Mês/Ano]]),0))</f>
        <v>Atendente</v>
      </c>
      <c r="P290" s="97" t="str" cm="1">
        <f t="array" ref="P290">INDEX('Jornada Prevista'!$K:$K,MATCH(1,('Jornada Prevista'!$B:$B=FOcorrencias[[#This Row],[Matricula]])*('Jornada Prevista'!$P:$P=FOcorrencias[[#This Row],[Mês/Ano]]),0))</f>
        <v>Turno Folguista</v>
      </c>
      <c r="Q290" s="97" t="str" cm="1">
        <f t="array" ref="Q290">INDEX('Jornada Prevista'!$L:$L,MATCH(1,('Jornada Prevista'!$B:$B=FOcorrencias[[#This Row],[Matricula]])*('Jornada Prevista'!$P:$P=FOcorrencias[[#This Row],[Mês/Ano]]),0))</f>
        <v>12x36</v>
      </c>
      <c r="R290" s="97" t="str" cm="1">
        <f t="array" ref="R290">INDEX('Jornada Prevista'!$M:$M,MATCH(1,('Jornada Prevista'!$B:$B=FOcorrencias[[#This Row],[Matricula]])*('Jornada Prevista'!$P:$P=FOcorrencias[[#This Row],[Mês/Ano]]),0))</f>
        <v>PJ</v>
      </c>
      <c r="S290" s="97">
        <f>SUMIFS('Jornada Prevista'!$G:$G,'Jornada Prevista'!$B:$B,FOcorrencias[[#This Row],[Matricula]],'Jornada Prevista'!$P:$P,FOcorrencias[[#This Row],[Mês/Ano]])</f>
        <v>184.80000000000015</v>
      </c>
      <c r="T290" s="105">
        <f>SUMIFS('Jornada Prevista'!$N:$N,'Jornada Prevista'!$B:$B,FOcorrencias[[#This Row],[Matricula]],'Jornada Prevista'!$P:$P,FOcorrencias[[#This Row],[Mês/Ano]])</f>
        <v>4845.88</v>
      </c>
      <c r="U290" s="101">
        <f>SUMIFS('Jornada Prevista'!$O:$O,'Jornada Prevista'!$B:$B,FOcorrencias[[#This Row],[Matricula]],'Jornada Prevista'!$P:$P,FOcorrencias[[#This Row],[Mês/Ano]])</f>
        <v>26.22229437229435</v>
      </c>
      <c r="V290" s="94" t="str">
        <f>IF(FOcorrencias[[#This Row],[Data da Ocorrência]]="","",TEXT(FOcorrencias[[#This Row],[Data da Ocorrência]],"mm/aaaa"))</f>
        <v>05/2025</v>
      </c>
    </row>
    <row r="291" spans="2:22" ht="14.4" x14ac:dyDescent="0.25">
      <c r="B291" s="61">
        <v>288</v>
      </c>
      <c r="C291" s="51" t="s">
        <v>344</v>
      </c>
      <c r="D291" s="63" t="str">
        <f>IF(FOcorrencias[[#This Row],[Data da Ocorrência]]="","",TEXT(FOcorrencias[[#This Row],[Data da Ocorrência]],"dddd"))</f>
        <v>quinta-feira</v>
      </c>
      <c r="E291" s="79">
        <v>34</v>
      </c>
      <c r="F291" s="80" t="str">
        <f>IF(FOcorrencias[[#This Row],[Matricula]]="","",VLOOKUP(FOcorrencias[[#This Row],[Matricula]],Cadastros!$P:$Q,2,0))</f>
        <v>Funcionario 34</v>
      </c>
      <c r="G291" s="49" t="s">
        <v>89</v>
      </c>
      <c r="H291" s="79" t="s">
        <v>391</v>
      </c>
      <c r="I291" s="81"/>
      <c r="J291" s="82" t="s">
        <v>371</v>
      </c>
      <c r="K291" s="85" t="s">
        <v>372</v>
      </c>
      <c r="L291" s="89"/>
      <c r="M291" s="101" t="str" cm="1">
        <f t="array" ref="M291">INDEX('Jornada Prevista'!$H:$H,MATCH(1,('Jornada Prevista'!$B:$B=FOcorrencias[[#This Row],[Matricula]])*('Jornada Prevista'!$P:$P=FOcorrencias[[#This Row],[Mês/Ano]]),0))</f>
        <v>Empresa Z</v>
      </c>
      <c r="N291" s="101" t="str" cm="1">
        <f t="array" ref="N291">INDEX('Jornada Prevista'!$I:$I,MATCH(1,('Jornada Prevista'!$B:$B=FOcorrencias[[#This Row],[Matricula]])*('Jornada Prevista'!$P:$P=FOcorrencias[[#This Row],[Mês/Ano]]),0))</f>
        <v>Vendas</v>
      </c>
      <c r="O291" s="97" t="str" cm="1">
        <f t="array" ref="O291">INDEX('Jornada Prevista'!$J:$J,MATCH(1,('Jornada Prevista'!$B:$B=FOcorrencias[[#This Row],[Matricula]])*('Jornada Prevista'!$P:$P=FOcorrencias[[#This Row],[Mês/Ano]]),0))</f>
        <v>Assistente</v>
      </c>
      <c r="P291" s="97" t="str" cm="1">
        <f t="array" ref="P291">INDEX('Jornada Prevista'!$K:$K,MATCH(1,('Jornada Prevista'!$B:$B=FOcorrencias[[#This Row],[Matricula]])*('Jornada Prevista'!$P:$P=FOcorrencias[[#This Row],[Mês/Ano]]),0))</f>
        <v>Turno Folguista</v>
      </c>
      <c r="Q291" s="97" t="str" cm="1">
        <f t="array" ref="Q291">INDEX('Jornada Prevista'!$L:$L,MATCH(1,('Jornada Prevista'!$B:$B=FOcorrencias[[#This Row],[Matricula]])*('Jornada Prevista'!$P:$P=FOcorrencias[[#This Row],[Mês/Ano]]),0))</f>
        <v>5x1</v>
      </c>
      <c r="R291" s="97" t="str" cm="1">
        <f t="array" ref="R291">INDEX('Jornada Prevista'!$M:$M,MATCH(1,('Jornada Prevista'!$B:$B=FOcorrencias[[#This Row],[Matricula]])*('Jornada Prevista'!$P:$P=FOcorrencias[[#This Row],[Mês/Ano]]),0))</f>
        <v>PJ</v>
      </c>
      <c r="S291" s="97">
        <f>SUMIFS('Jornada Prevista'!$G:$G,'Jornada Prevista'!$B:$B,FOcorrencias[[#This Row],[Matricula]],'Jornada Prevista'!$P:$P,FOcorrencias[[#This Row],[Mês/Ano]])</f>
        <v>184.80000000000015</v>
      </c>
      <c r="T291" s="105">
        <f>SUMIFS('Jornada Prevista'!$N:$N,'Jornada Prevista'!$B:$B,FOcorrencias[[#This Row],[Matricula]],'Jornada Prevista'!$P:$P,FOcorrencias[[#This Row],[Mês/Ano]])</f>
        <v>5069</v>
      </c>
      <c r="U291" s="101">
        <f>SUMIFS('Jornada Prevista'!$O:$O,'Jornada Prevista'!$B:$B,FOcorrencias[[#This Row],[Matricula]],'Jornada Prevista'!$P:$P,FOcorrencias[[#This Row],[Mês/Ano]])</f>
        <v>27.429653679653658</v>
      </c>
      <c r="V291" s="94" t="str">
        <f>IF(FOcorrencias[[#This Row],[Data da Ocorrência]]="","",TEXT(FOcorrencias[[#This Row],[Data da Ocorrência]],"mm/aaaa"))</f>
        <v>10/2025</v>
      </c>
    </row>
    <row r="292" spans="2:22" ht="14.4" x14ac:dyDescent="0.25">
      <c r="B292" s="61">
        <v>289</v>
      </c>
      <c r="C292" s="51" t="s">
        <v>287</v>
      </c>
      <c r="D292" s="63" t="str">
        <f>IF(FOcorrencias[[#This Row],[Data da Ocorrência]]="","",TEXT(FOcorrencias[[#This Row],[Data da Ocorrência]],"dddd"))</f>
        <v>quinta-feira</v>
      </c>
      <c r="E292" s="79">
        <v>34</v>
      </c>
      <c r="F292" s="80" t="str">
        <f>IF(FOcorrencias[[#This Row],[Matricula]]="","",VLOOKUP(FOcorrencias[[#This Row],[Matricula]],Cadastros!$P:$Q,2,0))</f>
        <v>Funcionario 34</v>
      </c>
      <c r="G292" s="49" t="s">
        <v>88</v>
      </c>
      <c r="H292" s="79" t="s">
        <v>378</v>
      </c>
      <c r="I292" s="81"/>
      <c r="J292" s="82" t="s">
        <v>95</v>
      </c>
      <c r="K292" s="85" t="s">
        <v>403</v>
      </c>
      <c r="L292" s="89" t="s">
        <v>383</v>
      </c>
      <c r="M292" s="101" t="str" cm="1">
        <f t="array" ref="M292">INDEX('Jornada Prevista'!$H:$H,MATCH(1,('Jornada Prevista'!$B:$B=FOcorrencias[[#This Row],[Matricula]])*('Jornada Prevista'!$P:$P=FOcorrencias[[#This Row],[Mês/Ano]]),0))</f>
        <v>Empresa X</v>
      </c>
      <c r="N292" s="101" t="str" cm="1">
        <f t="array" ref="N292">INDEX('Jornada Prevista'!$I:$I,MATCH(1,('Jornada Prevista'!$B:$B=FOcorrencias[[#This Row],[Matricula]])*('Jornada Prevista'!$P:$P=FOcorrencias[[#This Row],[Mês/Ano]]),0))</f>
        <v>Logística</v>
      </c>
      <c r="O292" s="97" t="str" cm="1">
        <f t="array" ref="O292">INDEX('Jornada Prevista'!$J:$J,MATCH(1,('Jornada Prevista'!$B:$B=FOcorrencias[[#This Row],[Matricula]])*('Jornada Prevista'!$P:$P=FOcorrencias[[#This Row],[Mês/Ano]]),0))</f>
        <v>Gerente</v>
      </c>
      <c r="P292" s="97" t="str" cm="1">
        <f t="array" ref="P292">INDEX('Jornada Prevista'!$K:$K,MATCH(1,('Jornada Prevista'!$B:$B=FOcorrencias[[#This Row],[Matricula]])*('Jornada Prevista'!$P:$P=FOcorrencias[[#This Row],[Mês/Ano]]),0))</f>
        <v>Turno Folguista</v>
      </c>
      <c r="Q292" s="97" t="str" cm="1">
        <f t="array" ref="Q292">INDEX('Jornada Prevista'!$L:$L,MATCH(1,('Jornada Prevista'!$B:$B=FOcorrencias[[#This Row],[Matricula]])*('Jornada Prevista'!$P:$P=FOcorrencias[[#This Row],[Mês/Ano]]),0))</f>
        <v>5x1</v>
      </c>
      <c r="R292" s="97" t="str" cm="1">
        <f t="array" ref="R292">INDEX('Jornada Prevista'!$M:$M,MATCH(1,('Jornada Prevista'!$B:$B=FOcorrencias[[#This Row],[Matricula]])*('Jornada Prevista'!$P:$P=FOcorrencias[[#This Row],[Mês/Ano]]),0))</f>
        <v>PJ</v>
      </c>
      <c r="S292" s="97">
        <f>SUMIFS('Jornada Prevista'!$G:$G,'Jornada Prevista'!$B:$B,FOcorrencias[[#This Row],[Matricula]],'Jornada Prevista'!$P:$P,FOcorrencias[[#This Row],[Mês/Ano]])</f>
        <v>184.80000000000015</v>
      </c>
      <c r="T292" s="105">
        <f>SUMIFS('Jornada Prevista'!$N:$N,'Jornada Prevista'!$B:$B,FOcorrencias[[#This Row],[Matricula]],'Jornada Prevista'!$P:$P,FOcorrencias[[#This Row],[Mês/Ano]])</f>
        <v>6518.49</v>
      </c>
      <c r="U292" s="101">
        <f>SUMIFS('Jornada Prevista'!$O:$O,'Jornada Prevista'!$B:$B,FOcorrencias[[#This Row],[Matricula]],'Jornada Prevista'!$P:$P,FOcorrencias[[#This Row],[Mês/Ano]])</f>
        <v>35.273214285714253</v>
      </c>
      <c r="V292" s="94" t="str">
        <f>IF(FOcorrencias[[#This Row],[Data da Ocorrência]]="","",TEXT(FOcorrencias[[#This Row],[Data da Ocorrência]],"mm/aaaa"))</f>
        <v>03/2025</v>
      </c>
    </row>
    <row r="293" spans="2:22" ht="14.4" x14ac:dyDescent="0.25">
      <c r="B293" s="61">
        <v>290</v>
      </c>
      <c r="C293" s="51" t="s">
        <v>202</v>
      </c>
      <c r="D293" s="63" t="str">
        <f>IF(FOcorrencias[[#This Row],[Data da Ocorrência]]="","",TEXT(FOcorrencias[[#This Row],[Data da Ocorrência]],"dddd"))</f>
        <v>domingo</v>
      </c>
      <c r="E293" s="79">
        <v>35</v>
      </c>
      <c r="F293" s="80" t="str">
        <f>IF(FOcorrencias[[#This Row],[Matricula]]="","",VLOOKUP(FOcorrencias[[#This Row],[Matricula]],Cadastros!$P:$Q,2,0))</f>
        <v>Funcionario 35</v>
      </c>
      <c r="G293" s="49" t="s">
        <v>87</v>
      </c>
      <c r="H293" s="79" t="s">
        <v>373</v>
      </c>
      <c r="I293" s="81"/>
      <c r="J293" s="82" t="s">
        <v>371</v>
      </c>
      <c r="K293" s="85" t="s">
        <v>379</v>
      </c>
      <c r="L293" s="89" t="s">
        <v>383</v>
      </c>
      <c r="M293" s="101" t="str" cm="1">
        <f t="array" ref="M293">INDEX('Jornada Prevista'!$H:$H,MATCH(1,('Jornada Prevista'!$B:$B=FOcorrencias[[#This Row],[Matricula]])*('Jornada Prevista'!$P:$P=FOcorrencias[[#This Row],[Mês/Ano]]),0))</f>
        <v>Empresa X</v>
      </c>
      <c r="N293" s="101" t="str" cm="1">
        <f t="array" ref="N293">INDEX('Jornada Prevista'!$I:$I,MATCH(1,('Jornada Prevista'!$B:$B=FOcorrencias[[#This Row],[Matricula]])*('Jornada Prevista'!$P:$P=FOcorrencias[[#This Row],[Mês/Ano]]),0))</f>
        <v>Marketing</v>
      </c>
      <c r="O293" s="97" t="str" cm="1">
        <f t="array" ref="O293">INDEX('Jornada Prevista'!$J:$J,MATCH(1,('Jornada Prevista'!$B:$B=FOcorrencias[[#This Row],[Matricula]])*('Jornada Prevista'!$P:$P=FOcorrencias[[#This Row],[Mês/Ano]]),0))</f>
        <v>Consultor</v>
      </c>
      <c r="P293" s="97" t="str" cm="1">
        <f t="array" ref="P293">INDEX('Jornada Prevista'!$K:$K,MATCH(1,('Jornada Prevista'!$B:$B=FOcorrencias[[#This Row],[Matricula]])*('Jornada Prevista'!$P:$P=FOcorrencias[[#This Row],[Mês/Ano]]),0))</f>
        <v>Turno D</v>
      </c>
      <c r="Q293" s="97" t="str" cm="1">
        <f t="array" ref="Q293">INDEX('Jornada Prevista'!$L:$L,MATCH(1,('Jornada Prevista'!$B:$B=FOcorrencias[[#This Row],[Matricula]])*('Jornada Prevista'!$P:$P=FOcorrencias[[#This Row],[Mês/Ano]]),0))</f>
        <v>5x1</v>
      </c>
      <c r="R293" s="97" t="str" cm="1">
        <f t="array" ref="R293">INDEX('Jornada Prevista'!$M:$M,MATCH(1,('Jornada Prevista'!$B:$B=FOcorrencias[[#This Row],[Matricula]])*('Jornada Prevista'!$P:$P=FOcorrencias[[#This Row],[Mês/Ano]]),0))</f>
        <v>CLT</v>
      </c>
      <c r="S293" s="97">
        <f>SUMIFS('Jornada Prevista'!$G:$G,'Jornada Prevista'!$B:$B,FOcorrencias[[#This Row],[Matricula]],'Jornada Prevista'!$P:$P,FOcorrencias[[#This Row],[Mês/Ano]])</f>
        <v>184.80000000000015</v>
      </c>
      <c r="T293" s="105">
        <f>SUMIFS('Jornada Prevista'!$N:$N,'Jornada Prevista'!$B:$B,FOcorrencias[[#This Row],[Matricula]],'Jornada Prevista'!$P:$P,FOcorrencias[[#This Row],[Mês/Ano]])</f>
        <v>10378.6</v>
      </c>
      <c r="U293" s="101">
        <f>SUMIFS('Jornada Prevista'!$O:$O,'Jornada Prevista'!$B:$B,FOcorrencias[[#This Row],[Matricula]],'Jornada Prevista'!$P:$P,FOcorrencias[[#This Row],[Mês/Ano]])</f>
        <v>56.161255411255368</v>
      </c>
      <c r="V293" s="94" t="str">
        <f>IF(FOcorrencias[[#This Row],[Data da Ocorrência]]="","",TEXT(FOcorrencias[[#This Row],[Data da Ocorrência]],"mm/aaaa"))</f>
        <v>07/2025</v>
      </c>
    </row>
    <row r="294" spans="2:22" ht="14.4" x14ac:dyDescent="0.25">
      <c r="B294" s="61">
        <v>291</v>
      </c>
      <c r="C294" s="51" t="s">
        <v>345</v>
      </c>
      <c r="D294" s="63" t="str">
        <f>IF(FOcorrencias[[#This Row],[Data da Ocorrência]]="","",TEXT(FOcorrencias[[#This Row],[Data da Ocorrência]],"dddd"))</f>
        <v>sexta-feira</v>
      </c>
      <c r="E294" s="79">
        <v>35</v>
      </c>
      <c r="F294" s="80" t="str">
        <f>IF(FOcorrencias[[#This Row],[Matricula]]="","",VLOOKUP(FOcorrencias[[#This Row],[Matricula]],Cadastros!$P:$Q,2,0))</f>
        <v>Funcionario 35</v>
      </c>
      <c r="G294" s="49" t="s">
        <v>89</v>
      </c>
      <c r="H294" s="79" t="s">
        <v>366</v>
      </c>
      <c r="I294" s="81"/>
      <c r="J294" s="82" t="s">
        <v>371</v>
      </c>
      <c r="K294" s="85" t="s">
        <v>382</v>
      </c>
      <c r="L294" s="89"/>
      <c r="M294" s="101" t="str" cm="1">
        <f t="array" ref="M294">INDEX('Jornada Prevista'!$H:$H,MATCH(1,('Jornada Prevista'!$B:$B=FOcorrencias[[#This Row],[Matricula]])*('Jornada Prevista'!$P:$P=FOcorrencias[[#This Row],[Mês/Ano]]),0))</f>
        <v>Empresa Z</v>
      </c>
      <c r="N294" s="101" t="str" cm="1">
        <f t="array" ref="N294">INDEX('Jornada Prevista'!$I:$I,MATCH(1,('Jornada Prevista'!$B:$B=FOcorrencias[[#This Row],[Matricula]])*('Jornada Prevista'!$P:$P=FOcorrencias[[#This Row],[Mês/Ano]]),0))</f>
        <v>Marketing</v>
      </c>
      <c r="O294" s="97" t="str" cm="1">
        <f t="array" ref="O294">INDEX('Jornada Prevista'!$J:$J,MATCH(1,('Jornada Prevista'!$B:$B=FOcorrencias[[#This Row],[Matricula]])*('Jornada Prevista'!$P:$P=FOcorrencias[[#This Row],[Mês/Ano]]),0))</f>
        <v>Administrador</v>
      </c>
      <c r="P294" s="97" t="str" cm="1">
        <f t="array" ref="P294">INDEX('Jornada Prevista'!$K:$K,MATCH(1,('Jornada Prevista'!$B:$B=FOcorrencias[[#This Row],[Matricula]])*('Jornada Prevista'!$P:$P=FOcorrencias[[#This Row],[Mês/Ano]]),0))</f>
        <v>Turno D</v>
      </c>
      <c r="Q294" s="97" t="str" cm="1">
        <f t="array" ref="Q294">INDEX('Jornada Prevista'!$L:$L,MATCH(1,('Jornada Prevista'!$B:$B=FOcorrencias[[#This Row],[Matricula]])*('Jornada Prevista'!$P:$P=FOcorrencias[[#This Row],[Mês/Ano]]),0))</f>
        <v>12x36</v>
      </c>
      <c r="R294" s="97" t="str" cm="1">
        <f t="array" ref="R294">INDEX('Jornada Prevista'!$M:$M,MATCH(1,('Jornada Prevista'!$B:$B=FOcorrencias[[#This Row],[Matricula]])*('Jornada Prevista'!$P:$P=FOcorrencias[[#This Row],[Mês/Ano]]),0))</f>
        <v>PJ</v>
      </c>
      <c r="S294" s="97">
        <f>SUMIFS('Jornada Prevista'!$G:$G,'Jornada Prevista'!$B:$B,FOcorrencias[[#This Row],[Matricula]],'Jornada Prevista'!$P:$P,FOcorrencias[[#This Row],[Mês/Ano]])</f>
        <v>184.80000000000015</v>
      </c>
      <c r="T294" s="105">
        <f>SUMIFS('Jornada Prevista'!$N:$N,'Jornada Prevista'!$B:$B,FOcorrencias[[#This Row],[Matricula]],'Jornada Prevista'!$P:$P,FOcorrencias[[#This Row],[Mês/Ano]])</f>
        <v>7767.89</v>
      </c>
      <c r="U294" s="101">
        <f>SUMIFS('Jornada Prevista'!$O:$O,'Jornada Prevista'!$B:$B,FOcorrencias[[#This Row],[Matricula]],'Jornada Prevista'!$P:$P,FOcorrencias[[#This Row],[Mês/Ano]])</f>
        <v>42.034036796536761</v>
      </c>
      <c r="V294" s="94" t="str">
        <f>IF(FOcorrencias[[#This Row],[Data da Ocorrência]]="","",TEXT(FOcorrencias[[#This Row],[Data da Ocorrência]],"mm/aaaa"))</f>
        <v>06/2025</v>
      </c>
    </row>
    <row r="295" spans="2:22" ht="14.4" x14ac:dyDescent="0.25">
      <c r="B295" s="61">
        <v>292</v>
      </c>
      <c r="C295" s="51" t="s">
        <v>346</v>
      </c>
      <c r="D295" s="63" t="str">
        <f>IF(FOcorrencias[[#This Row],[Data da Ocorrência]]="","",TEXT(FOcorrencias[[#This Row],[Data da Ocorrência]],"dddd"))</f>
        <v>terça-feira</v>
      </c>
      <c r="E295" s="79">
        <v>35</v>
      </c>
      <c r="F295" s="80" t="str">
        <f>IF(FOcorrencias[[#This Row],[Matricula]]="","",VLOOKUP(FOcorrencias[[#This Row],[Matricula]],Cadastros!$P:$Q,2,0))</f>
        <v>Funcionario 35</v>
      </c>
      <c r="G295" s="49" t="s">
        <v>89</v>
      </c>
      <c r="H295" s="79" t="s">
        <v>369</v>
      </c>
      <c r="I295" s="81"/>
      <c r="J295" s="82" t="s">
        <v>371</v>
      </c>
      <c r="K295" s="85" t="s">
        <v>370</v>
      </c>
      <c r="L295" s="89"/>
      <c r="M295" s="101" t="str" cm="1">
        <f t="array" ref="M295">INDEX('Jornada Prevista'!$H:$H,MATCH(1,('Jornada Prevista'!$B:$B=FOcorrencias[[#This Row],[Matricula]])*('Jornada Prevista'!$P:$P=FOcorrencias[[#This Row],[Mês/Ano]]),0))</f>
        <v>Empresa X</v>
      </c>
      <c r="N295" s="101" t="str" cm="1">
        <f t="array" ref="N295">INDEX('Jornada Prevista'!$I:$I,MATCH(1,('Jornada Prevista'!$B:$B=FOcorrencias[[#This Row],[Matricula]])*('Jornada Prevista'!$P:$P=FOcorrencias[[#This Row],[Mês/Ano]]),0))</f>
        <v>Atendimento</v>
      </c>
      <c r="O295" s="97" t="str" cm="1">
        <f t="array" ref="O295">INDEX('Jornada Prevista'!$J:$J,MATCH(1,('Jornada Prevista'!$B:$B=FOcorrencias[[#This Row],[Matricula]])*('Jornada Prevista'!$P:$P=FOcorrencias[[#This Row],[Mês/Ano]]),0))</f>
        <v>Operador</v>
      </c>
      <c r="P295" s="97" t="str" cm="1">
        <f t="array" ref="P295">INDEX('Jornada Prevista'!$K:$K,MATCH(1,('Jornada Prevista'!$B:$B=FOcorrencias[[#This Row],[Matricula]])*('Jornada Prevista'!$P:$P=FOcorrencias[[#This Row],[Mês/Ano]]),0))</f>
        <v>Turno C</v>
      </c>
      <c r="Q295" s="97" t="str" cm="1">
        <f t="array" ref="Q295">INDEX('Jornada Prevista'!$L:$L,MATCH(1,('Jornada Prevista'!$B:$B=FOcorrencias[[#This Row],[Matricula]])*('Jornada Prevista'!$P:$P=FOcorrencias[[#This Row],[Mês/Ano]]),0))</f>
        <v>5x1</v>
      </c>
      <c r="R295" s="97" t="str" cm="1">
        <f t="array" ref="R295">INDEX('Jornada Prevista'!$M:$M,MATCH(1,('Jornada Prevista'!$B:$B=FOcorrencias[[#This Row],[Matricula]])*('Jornada Prevista'!$P:$P=FOcorrencias[[#This Row],[Mês/Ano]]),0))</f>
        <v>PJ</v>
      </c>
      <c r="S295" s="97">
        <f>SUMIFS('Jornada Prevista'!$G:$G,'Jornada Prevista'!$B:$B,FOcorrencias[[#This Row],[Matricula]],'Jornada Prevista'!$P:$P,FOcorrencias[[#This Row],[Mês/Ano]])</f>
        <v>184.80000000000015</v>
      </c>
      <c r="T295" s="105">
        <f>SUMIFS('Jornada Prevista'!$N:$N,'Jornada Prevista'!$B:$B,FOcorrencias[[#This Row],[Matricula]],'Jornada Prevista'!$P:$P,FOcorrencias[[#This Row],[Mês/Ano]])</f>
        <v>4174.63</v>
      </c>
      <c r="U295" s="101">
        <f>SUMIFS('Jornada Prevista'!$O:$O,'Jornada Prevista'!$B:$B,FOcorrencias[[#This Row],[Matricula]],'Jornada Prevista'!$P:$P,FOcorrencias[[#This Row],[Mês/Ano]])</f>
        <v>22.589989177489159</v>
      </c>
      <c r="V295" s="94" t="str">
        <f>IF(FOcorrencias[[#This Row],[Data da Ocorrência]]="","",TEXT(FOcorrencias[[#This Row],[Data da Ocorrência]],"mm/aaaa"))</f>
        <v>09/2025</v>
      </c>
    </row>
    <row r="296" spans="2:22" ht="14.4" x14ac:dyDescent="0.25">
      <c r="B296" s="61">
        <v>293</v>
      </c>
      <c r="C296" s="51" t="s">
        <v>347</v>
      </c>
      <c r="D296" s="63" t="str">
        <f>IF(FOcorrencias[[#This Row],[Data da Ocorrência]]="","",TEXT(FOcorrencias[[#This Row],[Data da Ocorrência]],"dddd"))</f>
        <v>domingo</v>
      </c>
      <c r="E296" s="79">
        <v>35</v>
      </c>
      <c r="F296" s="80" t="str">
        <f>IF(FOcorrencias[[#This Row],[Matricula]]="","",VLOOKUP(FOcorrencias[[#This Row],[Matricula]],Cadastros!$P:$Q,2,0))</f>
        <v>Funcionario 35</v>
      </c>
      <c r="G296" s="49" t="s">
        <v>89</v>
      </c>
      <c r="H296" s="79" t="s">
        <v>381</v>
      </c>
      <c r="I296" s="81" t="s">
        <v>401</v>
      </c>
      <c r="J296" s="82" t="s">
        <v>95</v>
      </c>
      <c r="K296" s="85" t="s">
        <v>372</v>
      </c>
      <c r="L296" s="89"/>
      <c r="M296" s="101" t="str" cm="1">
        <f t="array" ref="M296">INDEX('Jornada Prevista'!$H:$H,MATCH(1,('Jornada Prevista'!$B:$B=FOcorrencias[[#This Row],[Matricula]])*('Jornada Prevista'!$P:$P=FOcorrencias[[#This Row],[Mês/Ano]]),0))</f>
        <v>Empresa Y</v>
      </c>
      <c r="N296" s="101" t="str" cm="1">
        <f t="array" ref="N296">INDEX('Jornada Prevista'!$I:$I,MATCH(1,('Jornada Prevista'!$B:$B=FOcorrencias[[#This Row],[Matricula]])*('Jornada Prevista'!$P:$P=FOcorrencias[[#This Row],[Mês/Ano]]),0))</f>
        <v>Vendas</v>
      </c>
      <c r="O296" s="97" t="str" cm="1">
        <f t="array" ref="O296">INDEX('Jornada Prevista'!$J:$J,MATCH(1,('Jornada Prevista'!$B:$B=FOcorrencias[[#This Row],[Matricula]])*('Jornada Prevista'!$P:$P=FOcorrencias[[#This Row],[Mês/Ano]]),0))</f>
        <v>Especialista</v>
      </c>
      <c r="P296" s="97" t="str" cm="1">
        <f t="array" ref="P296">INDEX('Jornada Prevista'!$K:$K,MATCH(1,('Jornada Prevista'!$B:$B=FOcorrencias[[#This Row],[Matricula]])*('Jornada Prevista'!$P:$P=FOcorrencias[[#This Row],[Mês/Ano]]),0))</f>
        <v>Turno B</v>
      </c>
      <c r="Q296" s="97" t="str" cm="1">
        <f t="array" ref="Q296">INDEX('Jornada Prevista'!$L:$L,MATCH(1,('Jornada Prevista'!$B:$B=FOcorrencias[[#This Row],[Matricula]])*('Jornada Prevista'!$P:$P=FOcorrencias[[#This Row],[Mês/Ano]]),0))</f>
        <v>12x36</v>
      </c>
      <c r="R296" s="97" t="str" cm="1">
        <f t="array" ref="R296">INDEX('Jornada Prevista'!$M:$M,MATCH(1,('Jornada Prevista'!$B:$B=FOcorrencias[[#This Row],[Matricula]])*('Jornada Prevista'!$P:$P=FOcorrencias[[#This Row],[Mês/Ano]]),0))</f>
        <v>PJ</v>
      </c>
      <c r="S296" s="97">
        <f>SUMIFS('Jornada Prevista'!$G:$G,'Jornada Prevista'!$B:$B,FOcorrencias[[#This Row],[Matricula]],'Jornada Prevista'!$P:$P,FOcorrencias[[#This Row],[Mês/Ano]])</f>
        <v>184.80000000000015</v>
      </c>
      <c r="T296" s="105">
        <f>SUMIFS('Jornada Prevista'!$N:$N,'Jornada Prevista'!$B:$B,FOcorrencias[[#This Row],[Matricula]],'Jornada Prevista'!$P:$P,FOcorrencias[[#This Row],[Mês/Ano]])</f>
        <v>6380.79</v>
      </c>
      <c r="U296" s="101">
        <f>SUMIFS('Jornada Prevista'!$O:$O,'Jornada Prevista'!$B:$B,FOcorrencias[[#This Row],[Matricula]],'Jornada Prevista'!$P:$P,FOcorrencias[[#This Row],[Mês/Ano]])</f>
        <v>34.528084415584388</v>
      </c>
      <c r="V296" s="94" t="str">
        <f>IF(FOcorrencias[[#This Row],[Data da Ocorrência]]="","",TEXT(FOcorrencias[[#This Row],[Data da Ocorrência]],"mm/aaaa"))</f>
        <v>01/2025</v>
      </c>
    </row>
    <row r="297" spans="2:22" ht="14.4" x14ac:dyDescent="0.25">
      <c r="B297" s="61">
        <v>294</v>
      </c>
      <c r="C297" s="51" t="s">
        <v>188</v>
      </c>
      <c r="D297" s="63" t="str">
        <f>IF(FOcorrencias[[#This Row],[Data da Ocorrência]]="","",TEXT(FOcorrencias[[#This Row],[Data da Ocorrência]],"dddd"))</f>
        <v>sexta-feira</v>
      </c>
      <c r="E297" s="79">
        <v>35</v>
      </c>
      <c r="F297" s="80" t="str">
        <f>IF(FOcorrencias[[#This Row],[Matricula]]="","",VLOOKUP(FOcorrencias[[#This Row],[Matricula]],Cadastros!$P:$Q,2,0))</f>
        <v>Funcionario 35</v>
      </c>
      <c r="G297" s="49" t="s">
        <v>88</v>
      </c>
      <c r="H297" s="79" t="s">
        <v>386</v>
      </c>
      <c r="I297" s="81"/>
      <c r="J297" s="82" t="s">
        <v>371</v>
      </c>
      <c r="K297" s="85" t="s">
        <v>390</v>
      </c>
      <c r="L297" s="89" t="s">
        <v>388</v>
      </c>
      <c r="M297" s="101" t="str" cm="1">
        <f t="array" ref="M297">INDEX('Jornada Prevista'!$H:$H,MATCH(1,('Jornada Prevista'!$B:$B=FOcorrencias[[#This Row],[Matricula]])*('Jornada Prevista'!$P:$P=FOcorrencias[[#This Row],[Mês/Ano]]),0))</f>
        <v>Empresa Z</v>
      </c>
      <c r="N297" s="101" t="str" cm="1">
        <f t="array" ref="N297">INDEX('Jornada Prevista'!$I:$I,MATCH(1,('Jornada Prevista'!$B:$B=FOcorrencias[[#This Row],[Matricula]])*('Jornada Prevista'!$P:$P=FOcorrencias[[#This Row],[Mês/Ano]]),0))</f>
        <v>Jurídico</v>
      </c>
      <c r="O297" s="97" t="str" cm="1">
        <f t="array" ref="O297">INDEX('Jornada Prevista'!$J:$J,MATCH(1,('Jornada Prevista'!$B:$B=FOcorrencias[[#This Row],[Matricula]])*('Jornada Prevista'!$P:$P=FOcorrencias[[#This Row],[Mês/Ano]]),0))</f>
        <v>Coordenador</v>
      </c>
      <c r="P297" s="97" t="str" cm="1">
        <f t="array" ref="P297">INDEX('Jornada Prevista'!$K:$K,MATCH(1,('Jornada Prevista'!$B:$B=FOcorrencias[[#This Row],[Matricula]])*('Jornada Prevista'!$P:$P=FOcorrencias[[#This Row],[Mês/Ano]]),0))</f>
        <v>Turno Folguista</v>
      </c>
      <c r="Q297" s="97" t="str" cm="1">
        <f t="array" ref="Q297">INDEX('Jornada Prevista'!$L:$L,MATCH(1,('Jornada Prevista'!$B:$B=FOcorrencias[[#This Row],[Matricula]])*('Jornada Prevista'!$P:$P=FOcorrencias[[#This Row],[Mês/Ano]]),0))</f>
        <v>6x1</v>
      </c>
      <c r="R297" s="97" t="str" cm="1">
        <f t="array" ref="R297">INDEX('Jornada Prevista'!$M:$M,MATCH(1,('Jornada Prevista'!$B:$B=FOcorrencias[[#This Row],[Matricula]])*('Jornada Prevista'!$P:$P=FOcorrencias[[#This Row],[Mês/Ano]]),0))</f>
        <v>PJ</v>
      </c>
      <c r="S297" s="97">
        <f>SUMIFS('Jornada Prevista'!$G:$G,'Jornada Prevista'!$B:$B,FOcorrencias[[#This Row],[Matricula]],'Jornada Prevista'!$P:$P,FOcorrencias[[#This Row],[Mês/Ano]])</f>
        <v>184.80000000000015</v>
      </c>
      <c r="T297" s="105">
        <f>SUMIFS('Jornada Prevista'!$N:$N,'Jornada Prevista'!$B:$B,FOcorrencias[[#This Row],[Matricula]],'Jornada Prevista'!$P:$P,FOcorrencias[[#This Row],[Mês/Ano]])</f>
        <v>4066.02</v>
      </c>
      <c r="U297" s="101">
        <f>SUMIFS('Jornada Prevista'!$O:$O,'Jornada Prevista'!$B:$B,FOcorrencias[[#This Row],[Matricula]],'Jornada Prevista'!$P:$P,FOcorrencias[[#This Row],[Mês/Ano]])</f>
        <v>22.002272727272707</v>
      </c>
      <c r="V297" s="94" t="str">
        <f>IF(FOcorrencias[[#This Row],[Data da Ocorrência]]="","",TEXT(FOcorrencias[[#This Row],[Data da Ocorrência]],"mm/aaaa"))</f>
        <v>10/2025</v>
      </c>
    </row>
    <row r="298" spans="2:22" ht="14.4" x14ac:dyDescent="0.25">
      <c r="B298" s="61">
        <v>295</v>
      </c>
      <c r="C298" s="51" t="s">
        <v>288</v>
      </c>
      <c r="D298" s="63" t="str">
        <f>IF(FOcorrencias[[#This Row],[Data da Ocorrência]]="","",TEXT(FOcorrencias[[#This Row],[Data da Ocorrência]],"dddd"))</f>
        <v>sexta-feira</v>
      </c>
      <c r="E298" s="79">
        <v>35</v>
      </c>
      <c r="F298" s="80" t="str">
        <f>IF(FOcorrencias[[#This Row],[Matricula]]="","",VLOOKUP(FOcorrencias[[#This Row],[Matricula]],Cadastros!$P:$Q,2,0))</f>
        <v>Funcionario 35</v>
      </c>
      <c r="G298" s="49" t="s">
        <v>89</v>
      </c>
      <c r="H298" s="79" t="s">
        <v>386</v>
      </c>
      <c r="I298" s="81"/>
      <c r="J298" s="82" t="s">
        <v>371</v>
      </c>
      <c r="K298" s="85" t="s">
        <v>368</v>
      </c>
      <c r="L298" s="89"/>
      <c r="M298" s="101" t="str" cm="1">
        <f t="array" ref="M298">INDEX('Jornada Prevista'!$H:$H,MATCH(1,('Jornada Prevista'!$B:$B=FOcorrencias[[#This Row],[Matricula]])*('Jornada Prevista'!$P:$P=FOcorrencias[[#This Row],[Mês/Ano]]),0))</f>
        <v>Empresa Y</v>
      </c>
      <c r="N298" s="101" t="str" cm="1">
        <f t="array" ref="N298">INDEX('Jornada Prevista'!$I:$I,MATCH(1,('Jornada Prevista'!$B:$B=FOcorrencias[[#This Row],[Matricula]])*('Jornada Prevista'!$P:$P=FOcorrencias[[#This Row],[Mês/Ano]]),0))</f>
        <v>Recursos Humanos</v>
      </c>
      <c r="O298" s="97" t="str" cm="1">
        <f t="array" ref="O298">INDEX('Jornada Prevista'!$J:$J,MATCH(1,('Jornada Prevista'!$B:$B=FOcorrencias[[#This Row],[Matricula]])*('Jornada Prevista'!$P:$P=FOcorrencias[[#This Row],[Mês/Ano]]),0))</f>
        <v>Atendente</v>
      </c>
      <c r="P298" s="97" t="str" cm="1">
        <f t="array" ref="P298">INDEX('Jornada Prevista'!$K:$K,MATCH(1,('Jornada Prevista'!$B:$B=FOcorrencias[[#This Row],[Matricula]])*('Jornada Prevista'!$P:$P=FOcorrencias[[#This Row],[Mês/Ano]]),0))</f>
        <v>Turno Folguista</v>
      </c>
      <c r="Q298" s="97" t="str" cm="1">
        <f t="array" ref="Q298">INDEX('Jornada Prevista'!$L:$L,MATCH(1,('Jornada Prevista'!$B:$B=FOcorrencias[[#This Row],[Matricula]])*('Jornada Prevista'!$P:$P=FOcorrencias[[#This Row],[Mês/Ano]]),0))</f>
        <v>5x1</v>
      </c>
      <c r="R298" s="97" t="str" cm="1">
        <f t="array" ref="R298">INDEX('Jornada Prevista'!$M:$M,MATCH(1,('Jornada Prevista'!$B:$B=FOcorrencias[[#This Row],[Matricula]])*('Jornada Prevista'!$P:$P=FOcorrencias[[#This Row],[Mês/Ano]]),0))</f>
        <v>PJ</v>
      </c>
      <c r="S298" s="97">
        <f>SUMIFS('Jornada Prevista'!$G:$G,'Jornada Prevista'!$B:$B,FOcorrencias[[#This Row],[Matricula]],'Jornada Prevista'!$P:$P,FOcorrencias[[#This Row],[Mês/Ano]])</f>
        <v>184.80000000000015</v>
      </c>
      <c r="T298" s="105">
        <f>SUMIFS('Jornada Prevista'!$N:$N,'Jornada Prevista'!$B:$B,FOcorrencias[[#This Row],[Matricula]],'Jornada Prevista'!$P:$P,FOcorrencias[[#This Row],[Mês/Ano]])</f>
        <v>10871</v>
      </c>
      <c r="U298" s="101">
        <f>SUMIFS('Jornada Prevista'!$O:$O,'Jornada Prevista'!$B:$B,FOcorrencias[[#This Row],[Matricula]],'Jornada Prevista'!$P:$P,FOcorrencias[[#This Row],[Mês/Ano]])</f>
        <v>58.825757575757528</v>
      </c>
      <c r="V298" s="94" t="str">
        <f>IF(FOcorrencias[[#This Row],[Data da Ocorrência]]="","",TEXT(FOcorrencias[[#This Row],[Data da Ocorrência]],"mm/aaaa"))</f>
        <v>05/2025</v>
      </c>
    </row>
    <row r="299" spans="2:22" ht="14.4" x14ac:dyDescent="0.25">
      <c r="B299" s="61">
        <v>296</v>
      </c>
      <c r="C299" s="51" t="s">
        <v>299</v>
      </c>
      <c r="D299" s="63" t="str">
        <f>IF(FOcorrencias[[#This Row],[Data da Ocorrência]]="","",TEXT(FOcorrencias[[#This Row],[Data da Ocorrência]],"dddd"))</f>
        <v>quinta-feira</v>
      </c>
      <c r="E299" s="79">
        <v>35</v>
      </c>
      <c r="F299" s="80" t="str">
        <f>IF(FOcorrencias[[#This Row],[Matricula]]="","",VLOOKUP(FOcorrencias[[#This Row],[Matricula]],Cadastros!$P:$Q,2,0))</f>
        <v>Funcionario 35</v>
      </c>
      <c r="G299" s="49" t="s">
        <v>87</v>
      </c>
      <c r="H299" s="79" t="s">
        <v>397</v>
      </c>
      <c r="I299" s="81"/>
      <c r="J299" s="82" t="s">
        <v>371</v>
      </c>
      <c r="K299" s="85" t="s">
        <v>380</v>
      </c>
      <c r="L299" s="89"/>
      <c r="M299" s="101" t="str" cm="1">
        <f t="array" ref="M299">INDEX('Jornada Prevista'!$H:$H,MATCH(1,('Jornada Prevista'!$B:$B=FOcorrencias[[#This Row],[Matricula]])*('Jornada Prevista'!$P:$P=FOcorrencias[[#This Row],[Mês/Ano]]),0))</f>
        <v>Empresa X</v>
      </c>
      <c r="N299" s="101" t="str" cm="1">
        <f t="array" ref="N299">INDEX('Jornada Prevista'!$I:$I,MATCH(1,('Jornada Prevista'!$B:$B=FOcorrencias[[#This Row],[Matricula]])*('Jornada Prevista'!$P:$P=FOcorrencias[[#This Row],[Mês/Ano]]),0))</f>
        <v>Marketing</v>
      </c>
      <c r="O299" s="97" t="str" cm="1">
        <f t="array" ref="O299">INDEX('Jornada Prevista'!$J:$J,MATCH(1,('Jornada Prevista'!$B:$B=FOcorrencias[[#This Row],[Matricula]])*('Jornada Prevista'!$P:$P=FOcorrencias[[#This Row],[Mês/Ano]]),0))</f>
        <v>Consultor</v>
      </c>
      <c r="P299" s="97" t="str" cm="1">
        <f t="array" ref="P299">INDEX('Jornada Prevista'!$K:$K,MATCH(1,('Jornada Prevista'!$B:$B=FOcorrencias[[#This Row],[Matricula]])*('Jornada Prevista'!$P:$P=FOcorrencias[[#This Row],[Mês/Ano]]),0))</f>
        <v>Turno D</v>
      </c>
      <c r="Q299" s="97" t="str" cm="1">
        <f t="array" ref="Q299">INDEX('Jornada Prevista'!$L:$L,MATCH(1,('Jornada Prevista'!$B:$B=FOcorrencias[[#This Row],[Matricula]])*('Jornada Prevista'!$P:$P=FOcorrencias[[#This Row],[Mês/Ano]]),0))</f>
        <v>5x1</v>
      </c>
      <c r="R299" s="97" t="str" cm="1">
        <f t="array" ref="R299">INDEX('Jornada Prevista'!$M:$M,MATCH(1,('Jornada Prevista'!$B:$B=FOcorrencias[[#This Row],[Matricula]])*('Jornada Prevista'!$P:$P=FOcorrencias[[#This Row],[Mês/Ano]]),0))</f>
        <v>CLT</v>
      </c>
      <c r="S299" s="97">
        <f>SUMIFS('Jornada Prevista'!$G:$G,'Jornada Prevista'!$B:$B,FOcorrencias[[#This Row],[Matricula]],'Jornada Prevista'!$P:$P,FOcorrencias[[#This Row],[Mês/Ano]])</f>
        <v>184.80000000000015</v>
      </c>
      <c r="T299" s="105">
        <f>SUMIFS('Jornada Prevista'!$N:$N,'Jornada Prevista'!$B:$B,FOcorrencias[[#This Row],[Matricula]],'Jornada Prevista'!$P:$P,FOcorrencias[[#This Row],[Mês/Ano]])</f>
        <v>10378.6</v>
      </c>
      <c r="U299" s="101">
        <f>SUMIFS('Jornada Prevista'!$O:$O,'Jornada Prevista'!$B:$B,FOcorrencias[[#This Row],[Matricula]],'Jornada Prevista'!$P:$P,FOcorrencias[[#This Row],[Mês/Ano]])</f>
        <v>56.161255411255368</v>
      </c>
      <c r="V299" s="94" t="str">
        <f>IF(FOcorrencias[[#This Row],[Data da Ocorrência]]="","",TEXT(FOcorrencias[[#This Row],[Data da Ocorrência]],"mm/aaaa"))</f>
        <v>07/2025</v>
      </c>
    </row>
    <row r="300" spans="2:22" ht="14.4" x14ac:dyDescent="0.25">
      <c r="B300" s="61">
        <v>297</v>
      </c>
      <c r="C300" s="51" t="s">
        <v>321</v>
      </c>
      <c r="D300" s="63" t="str">
        <f>IF(FOcorrencias[[#This Row],[Data da Ocorrência]]="","",TEXT(FOcorrencias[[#This Row],[Data da Ocorrência]],"dddd"))</f>
        <v>quinta-feira</v>
      </c>
      <c r="E300" s="79">
        <v>35</v>
      </c>
      <c r="F300" s="80" t="str">
        <f>IF(FOcorrencias[[#This Row],[Matricula]]="","",VLOOKUP(FOcorrencias[[#This Row],[Matricula]],Cadastros!$P:$Q,2,0))</f>
        <v>Funcionario 35</v>
      </c>
      <c r="G300" s="49" t="s">
        <v>88</v>
      </c>
      <c r="H300" s="79" t="s">
        <v>391</v>
      </c>
      <c r="I300" s="81"/>
      <c r="J300" s="82" t="s">
        <v>371</v>
      </c>
      <c r="K300" s="85" t="s">
        <v>402</v>
      </c>
      <c r="L300" s="89"/>
      <c r="M300" s="101" t="str" cm="1">
        <f t="array" ref="M300">INDEX('Jornada Prevista'!$H:$H,MATCH(1,('Jornada Prevista'!$B:$B=FOcorrencias[[#This Row],[Matricula]])*('Jornada Prevista'!$P:$P=FOcorrencias[[#This Row],[Mês/Ano]]),0))</f>
        <v>Empresa X</v>
      </c>
      <c r="N300" s="101" t="str" cm="1">
        <f t="array" ref="N300">INDEX('Jornada Prevista'!$I:$I,MATCH(1,('Jornada Prevista'!$B:$B=FOcorrencias[[#This Row],[Matricula]])*('Jornada Prevista'!$P:$P=FOcorrencias[[#This Row],[Mês/Ano]]),0))</f>
        <v>Qualidade</v>
      </c>
      <c r="O300" s="97" t="str" cm="1">
        <f t="array" ref="O300">INDEX('Jornada Prevista'!$J:$J,MATCH(1,('Jornada Prevista'!$B:$B=FOcorrencias[[#This Row],[Matricula]])*('Jornada Prevista'!$P:$P=FOcorrencias[[#This Row],[Mês/Ano]]),0))</f>
        <v>Operador</v>
      </c>
      <c r="P300" s="97" t="str" cm="1">
        <f t="array" ref="P300">INDEX('Jornada Prevista'!$K:$K,MATCH(1,('Jornada Prevista'!$B:$B=FOcorrencias[[#This Row],[Matricula]])*('Jornada Prevista'!$P:$P=FOcorrencias[[#This Row],[Mês/Ano]]),0))</f>
        <v>Turno D</v>
      </c>
      <c r="Q300" s="97" t="str" cm="1">
        <f t="array" ref="Q300">INDEX('Jornada Prevista'!$L:$L,MATCH(1,('Jornada Prevista'!$B:$B=FOcorrencias[[#This Row],[Matricula]])*('Jornada Prevista'!$P:$P=FOcorrencias[[#This Row],[Mês/Ano]]),0))</f>
        <v>5x1</v>
      </c>
      <c r="R300" s="97" t="str" cm="1">
        <f t="array" ref="R300">INDEX('Jornada Prevista'!$M:$M,MATCH(1,('Jornada Prevista'!$B:$B=FOcorrencias[[#This Row],[Matricula]])*('Jornada Prevista'!$P:$P=FOcorrencias[[#This Row],[Mês/Ano]]),0))</f>
        <v>CLT</v>
      </c>
      <c r="S300" s="97">
        <f>SUMIFS('Jornada Prevista'!$G:$G,'Jornada Prevista'!$B:$B,FOcorrencias[[#This Row],[Matricula]],'Jornada Prevista'!$P:$P,FOcorrencias[[#This Row],[Mês/Ano]])</f>
        <v>184.80000000000015</v>
      </c>
      <c r="T300" s="105">
        <f>SUMIFS('Jornada Prevista'!$N:$N,'Jornada Prevista'!$B:$B,FOcorrencias[[#This Row],[Matricula]],'Jornada Prevista'!$P:$P,FOcorrencias[[#This Row],[Mês/Ano]])</f>
        <v>9771.84</v>
      </c>
      <c r="U300" s="101">
        <f>SUMIFS('Jornada Prevista'!$O:$O,'Jornada Prevista'!$B:$B,FOcorrencias[[#This Row],[Matricula]],'Jornada Prevista'!$P:$P,FOcorrencias[[#This Row],[Mês/Ano]])</f>
        <v>52.877922077922037</v>
      </c>
      <c r="V300" s="94" t="str">
        <f>IF(FOcorrencias[[#This Row],[Data da Ocorrência]]="","",TEXT(FOcorrencias[[#This Row],[Data da Ocorrência]],"mm/aaaa"))</f>
        <v>08/2025</v>
      </c>
    </row>
    <row r="301" spans="2:22" ht="14.4" x14ac:dyDescent="0.25">
      <c r="B301" s="61">
        <v>298</v>
      </c>
      <c r="C301" s="51" t="s">
        <v>348</v>
      </c>
      <c r="D301" s="63" t="str">
        <f>IF(FOcorrencias[[#This Row],[Data da Ocorrência]]="","",TEXT(FOcorrencias[[#This Row],[Data da Ocorrência]],"dddd"))</f>
        <v>quinta-feira</v>
      </c>
      <c r="E301" s="79">
        <v>35</v>
      </c>
      <c r="F301" s="80" t="str">
        <f>IF(FOcorrencias[[#This Row],[Matricula]]="","",VLOOKUP(FOcorrencias[[#This Row],[Matricula]],Cadastros!$P:$Q,2,0))</f>
        <v>Funcionario 35</v>
      </c>
      <c r="G301" s="49" t="s">
        <v>90</v>
      </c>
      <c r="H301" s="79" t="s">
        <v>386</v>
      </c>
      <c r="I301" s="81"/>
      <c r="J301" s="82" t="s">
        <v>371</v>
      </c>
      <c r="K301" s="85" t="s">
        <v>382</v>
      </c>
      <c r="L301" s="89"/>
      <c r="M301" s="101" t="str" cm="1">
        <f t="array" ref="M301">INDEX('Jornada Prevista'!$H:$H,MATCH(1,('Jornada Prevista'!$B:$B=FOcorrencias[[#This Row],[Matricula]])*('Jornada Prevista'!$P:$P=FOcorrencias[[#This Row],[Mês/Ano]]),0))</f>
        <v>Empresa Z</v>
      </c>
      <c r="N301" s="101" t="str" cm="1">
        <f t="array" ref="N301">INDEX('Jornada Prevista'!$I:$I,MATCH(1,('Jornada Prevista'!$B:$B=FOcorrencias[[#This Row],[Matricula]])*('Jornada Prevista'!$P:$P=FOcorrencias[[#This Row],[Mês/Ano]]),0))</f>
        <v>Jurídico</v>
      </c>
      <c r="O301" s="97" t="str" cm="1">
        <f t="array" ref="O301">INDEX('Jornada Prevista'!$J:$J,MATCH(1,('Jornada Prevista'!$B:$B=FOcorrencias[[#This Row],[Matricula]])*('Jornada Prevista'!$P:$P=FOcorrencias[[#This Row],[Mês/Ano]]),0))</f>
        <v>Coordenador</v>
      </c>
      <c r="P301" s="97" t="str" cm="1">
        <f t="array" ref="P301">INDEX('Jornada Prevista'!$K:$K,MATCH(1,('Jornada Prevista'!$B:$B=FOcorrencias[[#This Row],[Matricula]])*('Jornada Prevista'!$P:$P=FOcorrencias[[#This Row],[Mês/Ano]]),0))</f>
        <v>Turno Folguista</v>
      </c>
      <c r="Q301" s="97" t="str" cm="1">
        <f t="array" ref="Q301">INDEX('Jornada Prevista'!$L:$L,MATCH(1,('Jornada Prevista'!$B:$B=FOcorrencias[[#This Row],[Matricula]])*('Jornada Prevista'!$P:$P=FOcorrencias[[#This Row],[Mês/Ano]]),0))</f>
        <v>6x1</v>
      </c>
      <c r="R301" s="97" t="str" cm="1">
        <f t="array" ref="R301">INDEX('Jornada Prevista'!$M:$M,MATCH(1,('Jornada Prevista'!$B:$B=FOcorrencias[[#This Row],[Matricula]])*('Jornada Prevista'!$P:$P=FOcorrencias[[#This Row],[Mês/Ano]]),0))</f>
        <v>PJ</v>
      </c>
      <c r="S301" s="97">
        <f>SUMIFS('Jornada Prevista'!$G:$G,'Jornada Prevista'!$B:$B,FOcorrencias[[#This Row],[Matricula]],'Jornada Prevista'!$P:$P,FOcorrencias[[#This Row],[Mês/Ano]])</f>
        <v>184.80000000000015</v>
      </c>
      <c r="T301" s="105">
        <f>SUMIFS('Jornada Prevista'!$N:$N,'Jornada Prevista'!$B:$B,FOcorrencias[[#This Row],[Matricula]],'Jornada Prevista'!$P:$P,FOcorrencias[[#This Row],[Mês/Ano]])</f>
        <v>4066.02</v>
      </c>
      <c r="U301" s="101">
        <f>SUMIFS('Jornada Prevista'!$O:$O,'Jornada Prevista'!$B:$B,FOcorrencias[[#This Row],[Matricula]],'Jornada Prevista'!$P:$P,FOcorrencias[[#This Row],[Mês/Ano]])</f>
        <v>22.002272727272707</v>
      </c>
      <c r="V301" s="94" t="str">
        <f>IF(FOcorrencias[[#This Row],[Data da Ocorrência]]="","",TEXT(FOcorrencias[[#This Row],[Data da Ocorrência]],"mm/aaaa"))</f>
        <v>10/2025</v>
      </c>
    </row>
    <row r="302" spans="2:22" ht="14.4" x14ac:dyDescent="0.25">
      <c r="B302" s="61">
        <v>299</v>
      </c>
      <c r="C302" s="51" t="s">
        <v>337</v>
      </c>
      <c r="D302" s="63" t="str">
        <f>IF(FOcorrencias[[#This Row],[Data da Ocorrência]]="","",TEXT(FOcorrencias[[#This Row],[Data da Ocorrência]],"dddd"))</f>
        <v>segunda-feira</v>
      </c>
      <c r="E302" s="79">
        <v>36</v>
      </c>
      <c r="F302" s="80" t="str">
        <f>IF(FOcorrencias[[#This Row],[Matricula]]="","",VLOOKUP(FOcorrencias[[#This Row],[Matricula]],Cadastros!$P:$Q,2,0))</f>
        <v>Funcionario 36</v>
      </c>
      <c r="G302" s="49" t="s">
        <v>88</v>
      </c>
      <c r="H302" s="79" t="s">
        <v>381</v>
      </c>
      <c r="I302" s="81" t="s">
        <v>404</v>
      </c>
      <c r="J302" s="82" t="s">
        <v>95</v>
      </c>
      <c r="K302" s="85" t="s">
        <v>390</v>
      </c>
      <c r="L302" s="89"/>
      <c r="M302" s="101" t="str" cm="1">
        <f t="array" ref="M302">INDEX('Jornada Prevista'!$H:$H,MATCH(1,('Jornada Prevista'!$B:$B=FOcorrencias[[#This Row],[Matricula]])*('Jornada Prevista'!$P:$P=FOcorrencias[[#This Row],[Mês/Ano]]),0))</f>
        <v>Empresa Y</v>
      </c>
      <c r="N302" s="101" t="str" cm="1">
        <f t="array" ref="N302">INDEX('Jornada Prevista'!$I:$I,MATCH(1,('Jornada Prevista'!$B:$B=FOcorrencias[[#This Row],[Matricula]])*('Jornada Prevista'!$P:$P=FOcorrencias[[#This Row],[Mês/Ano]]),0))</f>
        <v>Compras</v>
      </c>
      <c r="O302" s="97" t="str" cm="1">
        <f t="array" ref="O302">INDEX('Jornada Prevista'!$J:$J,MATCH(1,('Jornada Prevista'!$B:$B=FOcorrencias[[#This Row],[Matricula]])*('Jornada Prevista'!$P:$P=FOcorrencias[[#This Row],[Mês/Ano]]),0))</f>
        <v>Diretor</v>
      </c>
      <c r="P302" s="97" t="str" cm="1">
        <f t="array" ref="P302">INDEX('Jornada Prevista'!$K:$K,MATCH(1,('Jornada Prevista'!$B:$B=FOcorrencias[[#This Row],[Matricula]])*('Jornada Prevista'!$P:$P=FOcorrencias[[#This Row],[Mês/Ano]]),0))</f>
        <v>Turno A</v>
      </c>
      <c r="Q302" s="97" t="str" cm="1">
        <f t="array" ref="Q302">INDEX('Jornada Prevista'!$L:$L,MATCH(1,('Jornada Prevista'!$B:$B=FOcorrencias[[#This Row],[Matricula]])*('Jornada Prevista'!$P:$P=FOcorrencias[[#This Row],[Mês/Ano]]),0))</f>
        <v>6x1</v>
      </c>
      <c r="R302" s="97" t="str" cm="1">
        <f t="array" ref="R302">INDEX('Jornada Prevista'!$M:$M,MATCH(1,('Jornada Prevista'!$B:$B=FOcorrencias[[#This Row],[Matricula]])*('Jornada Prevista'!$P:$P=FOcorrencias[[#This Row],[Mês/Ano]]),0))</f>
        <v>CLT</v>
      </c>
      <c r="S302" s="97">
        <f>SUMIFS('Jornada Prevista'!$G:$G,'Jornada Prevista'!$B:$B,FOcorrencias[[#This Row],[Matricula]],'Jornada Prevista'!$P:$P,FOcorrencias[[#This Row],[Mês/Ano]])</f>
        <v>184.80000000000015</v>
      </c>
      <c r="T302" s="105">
        <f>SUMIFS('Jornada Prevista'!$N:$N,'Jornada Prevista'!$B:$B,FOcorrencias[[#This Row],[Matricula]],'Jornada Prevista'!$P:$P,FOcorrencias[[#This Row],[Mês/Ano]])</f>
        <v>5482.39</v>
      </c>
      <c r="U302" s="101">
        <f>SUMIFS('Jornada Prevista'!$O:$O,'Jornada Prevista'!$B:$B,FOcorrencias[[#This Row],[Matricula]],'Jornada Prevista'!$P:$P,FOcorrencias[[#This Row],[Mês/Ano]])</f>
        <v>29.666612554112533</v>
      </c>
      <c r="V302" s="94" t="str">
        <f>IF(FOcorrencias[[#This Row],[Data da Ocorrência]]="","",TEXT(FOcorrencias[[#This Row],[Data da Ocorrência]],"mm/aaaa"))</f>
        <v>02/2025</v>
      </c>
    </row>
    <row r="303" spans="2:22" ht="14.4" x14ac:dyDescent="0.25">
      <c r="B303" s="61">
        <v>300</v>
      </c>
      <c r="C303" s="51" t="s">
        <v>308</v>
      </c>
      <c r="D303" s="63" t="str">
        <f>IF(FOcorrencias[[#This Row],[Data da Ocorrência]]="","",TEXT(FOcorrencias[[#This Row],[Data da Ocorrência]],"dddd"))</f>
        <v>sábado</v>
      </c>
      <c r="E303" s="79">
        <v>36</v>
      </c>
      <c r="F303" s="80" t="str">
        <f>IF(FOcorrencias[[#This Row],[Matricula]]="","",VLOOKUP(FOcorrencias[[#This Row],[Matricula]],Cadastros!$P:$Q,2,0))</f>
        <v>Funcionario 36</v>
      </c>
      <c r="G303" s="49" t="s">
        <v>87</v>
      </c>
      <c r="H303" s="79" t="s">
        <v>397</v>
      </c>
      <c r="I303" s="81"/>
      <c r="J303" s="82" t="s">
        <v>371</v>
      </c>
      <c r="K303" s="85" t="s">
        <v>375</v>
      </c>
      <c r="L303" s="89" t="s">
        <v>392</v>
      </c>
      <c r="M303" s="101" t="str" cm="1">
        <f t="array" ref="M303">INDEX('Jornada Prevista'!$H:$H,MATCH(1,('Jornada Prevista'!$B:$B=FOcorrencias[[#This Row],[Matricula]])*('Jornada Prevista'!$P:$P=FOcorrencias[[#This Row],[Mês/Ano]]),0))</f>
        <v>Empresa X</v>
      </c>
      <c r="N303" s="101" t="str" cm="1">
        <f t="array" ref="N303">INDEX('Jornada Prevista'!$I:$I,MATCH(1,('Jornada Prevista'!$B:$B=FOcorrencias[[#This Row],[Matricula]])*('Jornada Prevista'!$P:$P=FOcorrencias[[#This Row],[Mês/Ano]]),0))</f>
        <v>Administração</v>
      </c>
      <c r="O303" s="97" t="str" cm="1">
        <f t="array" ref="O303">INDEX('Jornada Prevista'!$J:$J,MATCH(1,('Jornada Prevista'!$B:$B=FOcorrencias[[#This Row],[Matricula]])*('Jornada Prevista'!$P:$P=FOcorrencias[[#This Row],[Mês/Ano]]),0))</f>
        <v>Analista Sênior</v>
      </c>
      <c r="P303" s="97" t="str" cm="1">
        <f t="array" ref="P303">INDEX('Jornada Prevista'!$K:$K,MATCH(1,('Jornada Prevista'!$B:$B=FOcorrencias[[#This Row],[Matricula]])*('Jornada Prevista'!$P:$P=FOcorrencias[[#This Row],[Mês/Ano]]),0))</f>
        <v>Turno A</v>
      </c>
      <c r="Q303" s="97" t="str" cm="1">
        <f t="array" ref="Q303">INDEX('Jornada Prevista'!$L:$L,MATCH(1,('Jornada Prevista'!$B:$B=FOcorrencias[[#This Row],[Matricula]])*('Jornada Prevista'!$P:$P=FOcorrencias[[#This Row],[Mês/Ano]]),0))</f>
        <v>6x1</v>
      </c>
      <c r="R303" s="97" t="str" cm="1">
        <f t="array" ref="R303">INDEX('Jornada Prevista'!$M:$M,MATCH(1,('Jornada Prevista'!$B:$B=FOcorrencias[[#This Row],[Matricula]])*('Jornada Prevista'!$P:$P=FOcorrencias[[#This Row],[Mês/Ano]]),0))</f>
        <v>Estágio</v>
      </c>
      <c r="S303" s="97">
        <f>SUMIFS('Jornada Prevista'!$G:$G,'Jornada Prevista'!$B:$B,FOcorrencias[[#This Row],[Matricula]],'Jornada Prevista'!$P:$P,FOcorrencias[[#This Row],[Mês/Ano]])</f>
        <v>184.80000000000015</v>
      </c>
      <c r="T303" s="105">
        <f>SUMIFS('Jornada Prevista'!$N:$N,'Jornada Prevista'!$B:$B,FOcorrencias[[#This Row],[Matricula]],'Jornada Prevista'!$P:$P,FOcorrencias[[#This Row],[Mês/Ano]])</f>
        <v>8626.4699999999993</v>
      </c>
      <c r="U303" s="101">
        <f>SUMIFS('Jornada Prevista'!$O:$O,'Jornada Prevista'!$B:$B,FOcorrencias[[#This Row],[Matricula]],'Jornada Prevista'!$P:$P,FOcorrencias[[#This Row],[Mês/Ano]])</f>
        <v>46.680032467532428</v>
      </c>
      <c r="V303" s="94" t="str">
        <f>IF(FOcorrencias[[#This Row],[Data da Ocorrência]]="","",TEXT(FOcorrencias[[#This Row],[Data da Ocorrência]],"mm/aaaa"))</f>
        <v>08/2025</v>
      </c>
    </row>
    <row r="304" spans="2:22" ht="14.4" x14ac:dyDescent="0.25">
      <c r="B304" s="61">
        <v>301</v>
      </c>
      <c r="C304" s="51" t="s">
        <v>250</v>
      </c>
      <c r="D304" s="63" t="str">
        <f>IF(FOcorrencias[[#This Row],[Data da Ocorrência]]="","",TEXT(FOcorrencias[[#This Row],[Data da Ocorrência]],"dddd"))</f>
        <v>sexta-feira</v>
      </c>
      <c r="E304" s="79">
        <v>36</v>
      </c>
      <c r="F304" s="80" t="str">
        <f>IF(FOcorrencias[[#This Row],[Matricula]]="","",VLOOKUP(FOcorrencias[[#This Row],[Matricula]],Cadastros!$P:$Q,2,0))</f>
        <v>Funcionario 36</v>
      </c>
      <c r="G304" s="49" t="s">
        <v>88</v>
      </c>
      <c r="H304" s="79" t="s">
        <v>376</v>
      </c>
      <c r="I304" s="81"/>
      <c r="J304" s="82" t="s">
        <v>95</v>
      </c>
      <c r="K304" s="85" t="s">
        <v>403</v>
      </c>
      <c r="L304" s="89" t="s">
        <v>392</v>
      </c>
      <c r="M304" s="101" t="str" cm="1">
        <f t="array" ref="M304">INDEX('Jornada Prevista'!$H:$H,MATCH(1,('Jornada Prevista'!$B:$B=FOcorrencias[[#This Row],[Matricula]])*('Jornada Prevista'!$P:$P=FOcorrencias[[#This Row],[Mês/Ano]]),0))</f>
        <v>Empresa Z</v>
      </c>
      <c r="N304" s="101" t="str" cm="1">
        <f t="array" ref="N304">INDEX('Jornada Prevista'!$I:$I,MATCH(1,('Jornada Prevista'!$B:$B=FOcorrencias[[#This Row],[Matricula]])*('Jornada Prevista'!$P:$P=FOcorrencias[[#This Row],[Mês/Ano]]),0))</f>
        <v>Contabilidade</v>
      </c>
      <c r="O304" s="97" t="str" cm="1">
        <f t="array" ref="O304">INDEX('Jornada Prevista'!$J:$J,MATCH(1,('Jornada Prevista'!$B:$B=FOcorrencias[[#This Row],[Matricula]])*('Jornada Prevista'!$P:$P=FOcorrencias[[#This Row],[Mês/Ano]]),0))</f>
        <v>Especialista</v>
      </c>
      <c r="P304" s="97" t="str" cm="1">
        <f t="array" ref="P304">INDEX('Jornada Prevista'!$K:$K,MATCH(1,('Jornada Prevista'!$B:$B=FOcorrencias[[#This Row],[Matricula]])*('Jornada Prevista'!$P:$P=FOcorrencias[[#This Row],[Mês/Ano]]),0))</f>
        <v>Turno D</v>
      </c>
      <c r="Q304" s="97" t="str" cm="1">
        <f t="array" ref="Q304">INDEX('Jornada Prevista'!$L:$L,MATCH(1,('Jornada Prevista'!$B:$B=FOcorrencias[[#This Row],[Matricula]])*('Jornada Prevista'!$P:$P=FOcorrencias[[#This Row],[Mês/Ano]]),0))</f>
        <v>12x36</v>
      </c>
      <c r="R304" s="97" t="str" cm="1">
        <f t="array" ref="R304">INDEX('Jornada Prevista'!$M:$M,MATCH(1,('Jornada Prevista'!$B:$B=FOcorrencias[[#This Row],[Matricula]])*('Jornada Prevista'!$P:$P=FOcorrencias[[#This Row],[Mês/Ano]]),0))</f>
        <v>Estágio</v>
      </c>
      <c r="S304" s="97">
        <f>SUMIFS('Jornada Prevista'!$G:$G,'Jornada Prevista'!$B:$B,FOcorrencias[[#This Row],[Matricula]],'Jornada Prevista'!$P:$P,FOcorrencias[[#This Row],[Mês/Ano]])</f>
        <v>184.80000000000015</v>
      </c>
      <c r="T304" s="105">
        <f>SUMIFS('Jornada Prevista'!$N:$N,'Jornada Prevista'!$B:$B,FOcorrencias[[#This Row],[Matricula]],'Jornada Prevista'!$P:$P,FOcorrencias[[#This Row],[Mês/Ano]])</f>
        <v>5575.59</v>
      </c>
      <c r="U304" s="101">
        <f>SUMIFS('Jornada Prevista'!$O:$O,'Jornada Prevista'!$B:$B,FOcorrencias[[#This Row],[Matricula]],'Jornada Prevista'!$P:$P,FOcorrencias[[#This Row],[Mês/Ano]])</f>
        <v>30.170941558441534</v>
      </c>
      <c r="V304" s="94" t="str">
        <f>IF(FOcorrencias[[#This Row],[Data da Ocorrência]]="","",TEXT(FOcorrencias[[#This Row],[Data da Ocorrência]],"mm/aaaa"))</f>
        <v>07/2025</v>
      </c>
    </row>
    <row r="305" spans="2:22" ht="14.4" x14ac:dyDescent="0.25">
      <c r="B305" s="61">
        <v>302</v>
      </c>
      <c r="C305" s="51" t="s">
        <v>349</v>
      </c>
      <c r="D305" s="63" t="str">
        <f>IF(FOcorrencias[[#This Row],[Data da Ocorrência]]="","",TEXT(FOcorrencias[[#This Row],[Data da Ocorrência]],"dddd"))</f>
        <v>segunda-feira</v>
      </c>
      <c r="E305" s="79">
        <v>36</v>
      </c>
      <c r="F305" s="80" t="str">
        <f>IF(FOcorrencias[[#This Row],[Matricula]]="","",VLOOKUP(FOcorrencias[[#This Row],[Matricula]],Cadastros!$P:$Q,2,0))</f>
        <v>Funcionario 36</v>
      </c>
      <c r="G305" s="49" t="s">
        <v>87</v>
      </c>
      <c r="H305" s="79" t="s">
        <v>373</v>
      </c>
      <c r="I305" s="81"/>
      <c r="J305" s="82" t="s">
        <v>371</v>
      </c>
      <c r="K305" s="85" t="s">
        <v>380</v>
      </c>
      <c r="L305" s="89"/>
      <c r="M305" s="101" t="str" cm="1">
        <f t="array" ref="M305">INDEX('Jornada Prevista'!$H:$H,MATCH(1,('Jornada Prevista'!$B:$B=FOcorrencias[[#This Row],[Matricula]])*('Jornada Prevista'!$P:$P=FOcorrencias[[#This Row],[Mês/Ano]]),0))</f>
        <v>Empresa X</v>
      </c>
      <c r="N305" s="101" t="str" cm="1">
        <f t="array" ref="N305">INDEX('Jornada Prevista'!$I:$I,MATCH(1,('Jornada Prevista'!$B:$B=FOcorrencias[[#This Row],[Matricula]])*('Jornada Prevista'!$P:$P=FOcorrencias[[#This Row],[Mês/Ano]]),0))</f>
        <v>Vendas</v>
      </c>
      <c r="O305" s="97" t="str" cm="1">
        <f t="array" ref="O305">INDEX('Jornada Prevista'!$J:$J,MATCH(1,('Jornada Prevista'!$B:$B=FOcorrencias[[#This Row],[Matricula]])*('Jornada Prevista'!$P:$P=FOcorrencias[[#This Row],[Mês/Ano]]),0))</f>
        <v>Analista Sênior</v>
      </c>
      <c r="P305" s="97" t="str" cm="1">
        <f t="array" ref="P305">INDEX('Jornada Prevista'!$K:$K,MATCH(1,('Jornada Prevista'!$B:$B=FOcorrencias[[#This Row],[Matricula]])*('Jornada Prevista'!$P:$P=FOcorrencias[[#This Row],[Mês/Ano]]),0))</f>
        <v>Turno Folguista</v>
      </c>
      <c r="Q305" s="97" t="str" cm="1">
        <f t="array" ref="Q305">INDEX('Jornada Prevista'!$L:$L,MATCH(1,('Jornada Prevista'!$B:$B=FOcorrencias[[#This Row],[Matricula]])*('Jornada Prevista'!$P:$P=FOcorrencias[[#This Row],[Mês/Ano]]),0))</f>
        <v>5x1</v>
      </c>
      <c r="R305" s="97" t="str" cm="1">
        <f t="array" ref="R305">INDEX('Jornada Prevista'!$M:$M,MATCH(1,('Jornada Prevista'!$B:$B=FOcorrencias[[#This Row],[Matricula]])*('Jornada Prevista'!$P:$P=FOcorrencias[[#This Row],[Mês/Ano]]),0))</f>
        <v>Estágio</v>
      </c>
      <c r="S305" s="97">
        <f>SUMIFS('Jornada Prevista'!$G:$G,'Jornada Prevista'!$B:$B,FOcorrencias[[#This Row],[Matricula]],'Jornada Prevista'!$P:$P,FOcorrencias[[#This Row],[Mês/Ano]])</f>
        <v>184.80000000000015</v>
      </c>
      <c r="T305" s="105">
        <f>SUMIFS('Jornada Prevista'!$N:$N,'Jornada Prevista'!$B:$B,FOcorrencias[[#This Row],[Matricula]],'Jornada Prevista'!$P:$P,FOcorrencias[[#This Row],[Mês/Ano]])</f>
        <v>10510.98</v>
      </c>
      <c r="U305" s="101">
        <f>SUMIFS('Jornada Prevista'!$O:$O,'Jornada Prevista'!$B:$B,FOcorrencias[[#This Row],[Matricula]],'Jornada Prevista'!$P:$P,FOcorrencias[[#This Row],[Mês/Ano]])</f>
        <v>56.877597402597353</v>
      </c>
      <c r="V305" s="94" t="str">
        <f>IF(FOcorrencias[[#This Row],[Data da Ocorrência]]="","",TEXT(FOcorrencias[[#This Row],[Data da Ocorrência]],"mm/aaaa"))</f>
        <v>12/2025</v>
      </c>
    </row>
    <row r="306" spans="2:22" ht="14.4" x14ac:dyDescent="0.25">
      <c r="B306" s="61">
        <v>303</v>
      </c>
      <c r="C306" s="51" t="s">
        <v>328</v>
      </c>
      <c r="D306" s="63" t="str">
        <f>IF(FOcorrencias[[#This Row],[Data da Ocorrência]]="","",TEXT(FOcorrencias[[#This Row],[Data da Ocorrência]],"dddd"))</f>
        <v>domingo</v>
      </c>
      <c r="E306" s="79">
        <v>36</v>
      </c>
      <c r="F306" s="80" t="str">
        <f>IF(FOcorrencias[[#This Row],[Matricula]]="","",VLOOKUP(FOcorrencias[[#This Row],[Matricula]],Cadastros!$P:$Q,2,0))</f>
        <v>Funcionario 36</v>
      </c>
      <c r="G306" s="49" t="s">
        <v>88</v>
      </c>
      <c r="H306" s="79" t="s">
        <v>384</v>
      </c>
      <c r="I306" s="81"/>
      <c r="J306" s="82" t="s">
        <v>371</v>
      </c>
      <c r="K306" s="85" t="s">
        <v>403</v>
      </c>
      <c r="L306" s="89" t="s">
        <v>383</v>
      </c>
      <c r="M306" s="101" t="str" cm="1">
        <f t="array" ref="M306">INDEX('Jornada Prevista'!$H:$H,MATCH(1,('Jornada Prevista'!$B:$B=FOcorrencias[[#This Row],[Matricula]])*('Jornada Prevista'!$P:$P=FOcorrencias[[#This Row],[Mês/Ano]]),0))</f>
        <v>Empresa Y</v>
      </c>
      <c r="N306" s="101" t="str" cm="1">
        <f t="array" ref="N306">INDEX('Jornada Prevista'!$I:$I,MATCH(1,('Jornada Prevista'!$B:$B=FOcorrencias[[#This Row],[Matricula]])*('Jornada Prevista'!$P:$P=FOcorrencias[[#This Row],[Mês/Ano]]),0))</f>
        <v>Logística</v>
      </c>
      <c r="O306" s="97" t="str" cm="1">
        <f t="array" ref="O306">INDEX('Jornada Prevista'!$J:$J,MATCH(1,('Jornada Prevista'!$B:$B=FOcorrencias[[#This Row],[Matricula]])*('Jornada Prevista'!$P:$P=FOcorrencias[[#This Row],[Mês/Ano]]),0))</f>
        <v>Auxiliar</v>
      </c>
      <c r="P306" s="97" t="str" cm="1">
        <f t="array" ref="P306">INDEX('Jornada Prevista'!$K:$K,MATCH(1,('Jornada Prevista'!$B:$B=FOcorrencias[[#This Row],[Matricula]])*('Jornada Prevista'!$P:$P=FOcorrencias[[#This Row],[Mês/Ano]]),0))</f>
        <v>Turno A</v>
      </c>
      <c r="Q306" s="97" t="str" cm="1">
        <f t="array" ref="Q306">INDEX('Jornada Prevista'!$L:$L,MATCH(1,('Jornada Prevista'!$B:$B=FOcorrencias[[#This Row],[Matricula]])*('Jornada Prevista'!$P:$P=FOcorrencias[[#This Row],[Mês/Ano]]),0))</f>
        <v>6x1</v>
      </c>
      <c r="R306" s="97" t="str" cm="1">
        <f t="array" ref="R306">INDEX('Jornada Prevista'!$M:$M,MATCH(1,('Jornada Prevista'!$B:$B=FOcorrencias[[#This Row],[Matricula]])*('Jornada Prevista'!$P:$P=FOcorrencias[[#This Row],[Mês/Ano]]),0))</f>
        <v>CLT</v>
      </c>
      <c r="S306" s="97">
        <f>SUMIFS('Jornada Prevista'!$G:$G,'Jornada Prevista'!$B:$B,FOcorrencias[[#This Row],[Matricula]],'Jornada Prevista'!$P:$P,FOcorrencias[[#This Row],[Mês/Ano]])</f>
        <v>184.80000000000015</v>
      </c>
      <c r="T306" s="105">
        <f>SUMIFS('Jornada Prevista'!$N:$N,'Jornada Prevista'!$B:$B,FOcorrencias[[#This Row],[Matricula]],'Jornada Prevista'!$P:$P,FOcorrencias[[#This Row],[Mês/Ano]])</f>
        <v>5629.7</v>
      </c>
      <c r="U306" s="101">
        <f>SUMIFS('Jornada Prevista'!$O:$O,'Jornada Prevista'!$B:$B,FOcorrencias[[#This Row],[Matricula]],'Jornada Prevista'!$P:$P,FOcorrencias[[#This Row],[Mês/Ano]])</f>
        <v>30.463744588744561</v>
      </c>
      <c r="V306" s="94" t="str">
        <f>IF(FOcorrencias[[#This Row],[Data da Ocorrência]]="","",TEXT(FOcorrencias[[#This Row],[Data da Ocorrência]],"mm/aaaa"))</f>
        <v>03/2025</v>
      </c>
    </row>
    <row r="307" spans="2:22" ht="14.4" x14ac:dyDescent="0.25">
      <c r="B307" s="61">
        <v>304</v>
      </c>
      <c r="C307" s="51" t="s">
        <v>322</v>
      </c>
      <c r="D307" s="63" t="str">
        <f>IF(FOcorrencias[[#This Row],[Data da Ocorrência]]="","",TEXT(FOcorrencias[[#This Row],[Data da Ocorrência]],"dddd"))</f>
        <v>segunda-feira</v>
      </c>
      <c r="E307" s="79">
        <v>36</v>
      </c>
      <c r="F307" s="80" t="str">
        <f>IF(FOcorrencias[[#This Row],[Matricula]]="","",VLOOKUP(FOcorrencias[[#This Row],[Matricula]],Cadastros!$P:$Q,2,0))</f>
        <v>Funcionario 36</v>
      </c>
      <c r="G307" s="49" t="s">
        <v>87</v>
      </c>
      <c r="H307" s="79" t="s">
        <v>373</v>
      </c>
      <c r="I307" s="81"/>
      <c r="J307" s="82" t="s">
        <v>371</v>
      </c>
      <c r="K307" s="85" t="s">
        <v>380</v>
      </c>
      <c r="L307" s="89" t="s">
        <v>392</v>
      </c>
      <c r="M307" s="101" t="str" cm="1">
        <f t="array" ref="M307">INDEX('Jornada Prevista'!$H:$H,MATCH(1,('Jornada Prevista'!$B:$B=FOcorrencias[[#This Row],[Matricula]])*('Jornada Prevista'!$P:$P=FOcorrencias[[#This Row],[Mês/Ano]]),0))</f>
        <v>Empresa X</v>
      </c>
      <c r="N307" s="101" t="str" cm="1">
        <f t="array" ref="N307">INDEX('Jornada Prevista'!$I:$I,MATCH(1,('Jornada Prevista'!$B:$B=FOcorrencias[[#This Row],[Matricula]])*('Jornada Prevista'!$P:$P=FOcorrencias[[#This Row],[Mês/Ano]]),0))</f>
        <v>Vendas</v>
      </c>
      <c r="O307" s="97" t="str" cm="1">
        <f t="array" ref="O307">INDEX('Jornada Prevista'!$J:$J,MATCH(1,('Jornada Prevista'!$B:$B=FOcorrencias[[#This Row],[Matricula]])*('Jornada Prevista'!$P:$P=FOcorrencias[[#This Row],[Mês/Ano]]),0))</f>
        <v>Analista Sênior</v>
      </c>
      <c r="P307" s="97" t="str" cm="1">
        <f t="array" ref="P307">INDEX('Jornada Prevista'!$K:$K,MATCH(1,('Jornada Prevista'!$B:$B=FOcorrencias[[#This Row],[Matricula]])*('Jornada Prevista'!$P:$P=FOcorrencias[[#This Row],[Mês/Ano]]),0))</f>
        <v>Turno Folguista</v>
      </c>
      <c r="Q307" s="97" t="str" cm="1">
        <f t="array" ref="Q307">INDEX('Jornada Prevista'!$L:$L,MATCH(1,('Jornada Prevista'!$B:$B=FOcorrencias[[#This Row],[Matricula]])*('Jornada Prevista'!$P:$P=FOcorrencias[[#This Row],[Mês/Ano]]),0))</f>
        <v>5x1</v>
      </c>
      <c r="R307" s="97" t="str" cm="1">
        <f t="array" ref="R307">INDEX('Jornada Prevista'!$M:$M,MATCH(1,('Jornada Prevista'!$B:$B=FOcorrencias[[#This Row],[Matricula]])*('Jornada Prevista'!$P:$P=FOcorrencias[[#This Row],[Mês/Ano]]),0))</f>
        <v>Estágio</v>
      </c>
      <c r="S307" s="97">
        <f>SUMIFS('Jornada Prevista'!$G:$G,'Jornada Prevista'!$B:$B,FOcorrencias[[#This Row],[Matricula]],'Jornada Prevista'!$P:$P,FOcorrencias[[#This Row],[Mês/Ano]])</f>
        <v>184.80000000000015</v>
      </c>
      <c r="T307" s="105">
        <f>SUMIFS('Jornada Prevista'!$N:$N,'Jornada Prevista'!$B:$B,FOcorrencias[[#This Row],[Matricula]],'Jornada Prevista'!$P:$P,FOcorrencias[[#This Row],[Mês/Ano]])</f>
        <v>10510.98</v>
      </c>
      <c r="U307" s="101">
        <f>SUMIFS('Jornada Prevista'!$O:$O,'Jornada Prevista'!$B:$B,FOcorrencias[[#This Row],[Matricula]],'Jornada Prevista'!$P:$P,FOcorrencias[[#This Row],[Mês/Ano]])</f>
        <v>56.877597402597353</v>
      </c>
      <c r="V307" s="94" t="str">
        <f>IF(FOcorrencias[[#This Row],[Data da Ocorrência]]="","",TEXT(FOcorrencias[[#This Row],[Data da Ocorrência]],"mm/aaaa"))</f>
        <v>12/2025</v>
      </c>
    </row>
    <row r="308" spans="2:22" ht="14.4" x14ac:dyDescent="0.25">
      <c r="B308" s="61">
        <v>305</v>
      </c>
      <c r="C308" s="51" t="s">
        <v>154</v>
      </c>
      <c r="D308" s="63" t="str">
        <f>IF(FOcorrencias[[#This Row],[Data da Ocorrência]]="","",TEXT(FOcorrencias[[#This Row],[Data da Ocorrência]],"dddd"))</f>
        <v>quinta-feira</v>
      </c>
      <c r="E308" s="79">
        <v>36</v>
      </c>
      <c r="F308" s="80" t="str">
        <f>IF(FOcorrencias[[#This Row],[Matricula]]="","",VLOOKUP(FOcorrencias[[#This Row],[Matricula]],Cadastros!$P:$Q,2,0))</f>
        <v>Funcionario 36</v>
      </c>
      <c r="G308" s="49" t="s">
        <v>90</v>
      </c>
      <c r="H308" s="79" t="s">
        <v>378</v>
      </c>
      <c r="I308" s="81"/>
      <c r="J308" s="82" t="s">
        <v>371</v>
      </c>
      <c r="K308" s="85" t="s">
        <v>382</v>
      </c>
      <c r="L308" s="89"/>
      <c r="M308" s="101" t="str" cm="1">
        <f t="array" ref="M308">INDEX('Jornada Prevista'!$H:$H,MATCH(1,('Jornada Prevista'!$B:$B=FOcorrencias[[#This Row],[Matricula]])*('Jornada Prevista'!$P:$P=FOcorrencias[[#This Row],[Mês/Ano]]),0))</f>
        <v>Empresa Z</v>
      </c>
      <c r="N308" s="101" t="str" cm="1">
        <f t="array" ref="N308">INDEX('Jornada Prevista'!$I:$I,MATCH(1,('Jornada Prevista'!$B:$B=FOcorrencias[[#This Row],[Matricula]])*('Jornada Prevista'!$P:$P=FOcorrencias[[#This Row],[Mês/Ano]]),0))</f>
        <v>Contabilidade</v>
      </c>
      <c r="O308" s="97" t="str" cm="1">
        <f t="array" ref="O308">INDEX('Jornada Prevista'!$J:$J,MATCH(1,('Jornada Prevista'!$B:$B=FOcorrencias[[#This Row],[Matricula]])*('Jornada Prevista'!$P:$P=FOcorrencias[[#This Row],[Mês/Ano]]),0))</f>
        <v>Especialista</v>
      </c>
      <c r="P308" s="97" t="str" cm="1">
        <f t="array" ref="P308">INDEX('Jornada Prevista'!$K:$K,MATCH(1,('Jornada Prevista'!$B:$B=FOcorrencias[[#This Row],[Matricula]])*('Jornada Prevista'!$P:$P=FOcorrencias[[#This Row],[Mês/Ano]]),0))</f>
        <v>Turno D</v>
      </c>
      <c r="Q308" s="97" t="str" cm="1">
        <f t="array" ref="Q308">INDEX('Jornada Prevista'!$L:$L,MATCH(1,('Jornada Prevista'!$B:$B=FOcorrencias[[#This Row],[Matricula]])*('Jornada Prevista'!$P:$P=FOcorrencias[[#This Row],[Mês/Ano]]),0))</f>
        <v>12x36</v>
      </c>
      <c r="R308" s="97" t="str" cm="1">
        <f t="array" ref="R308">INDEX('Jornada Prevista'!$M:$M,MATCH(1,('Jornada Prevista'!$B:$B=FOcorrencias[[#This Row],[Matricula]])*('Jornada Prevista'!$P:$P=FOcorrencias[[#This Row],[Mês/Ano]]),0))</f>
        <v>Estágio</v>
      </c>
      <c r="S308" s="97">
        <f>SUMIFS('Jornada Prevista'!$G:$G,'Jornada Prevista'!$B:$B,FOcorrencias[[#This Row],[Matricula]],'Jornada Prevista'!$P:$P,FOcorrencias[[#This Row],[Mês/Ano]])</f>
        <v>184.80000000000015</v>
      </c>
      <c r="T308" s="105">
        <f>SUMIFS('Jornada Prevista'!$N:$N,'Jornada Prevista'!$B:$B,FOcorrencias[[#This Row],[Matricula]],'Jornada Prevista'!$P:$P,FOcorrencias[[#This Row],[Mês/Ano]])</f>
        <v>5575.59</v>
      </c>
      <c r="U308" s="101">
        <f>SUMIFS('Jornada Prevista'!$O:$O,'Jornada Prevista'!$B:$B,FOcorrencias[[#This Row],[Matricula]],'Jornada Prevista'!$P:$P,FOcorrencias[[#This Row],[Mês/Ano]])</f>
        <v>30.170941558441534</v>
      </c>
      <c r="V308" s="94" t="str">
        <f>IF(FOcorrencias[[#This Row],[Data da Ocorrência]]="","",TEXT(FOcorrencias[[#This Row],[Data da Ocorrência]],"mm/aaaa"))</f>
        <v>07/2025</v>
      </c>
    </row>
    <row r="309" spans="2:22" ht="14.4" x14ac:dyDescent="0.25">
      <c r="B309" s="61">
        <v>306</v>
      </c>
      <c r="C309" s="51" t="s">
        <v>350</v>
      </c>
      <c r="D309" s="63" t="str">
        <f>IF(FOcorrencias[[#This Row],[Data da Ocorrência]]="","",TEXT(FOcorrencias[[#This Row],[Data da Ocorrência]],"dddd"))</f>
        <v>terça-feira</v>
      </c>
      <c r="E309" s="79">
        <v>36</v>
      </c>
      <c r="F309" s="80" t="str">
        <f>IF(FOcorrencias[[#This Row],[Matricula]]="","",VLOOKUP(FOcorrencias[[#This Row],[Matricula]],Cadastros!$P:$Q,2,0))</f>
        <v>Funcionario 36</v>
      </c>
      <c r="G309" s="49" t="s">
        <v>89</v>
      </c>
      <c r="H309" s="79" t="s">
        <v>378</v>
      </c>
      <c r="I309" s="81"/>
      <c r="J309" s="82" t="s">
        <v>95</v>
      </c>
      <c r="K309" s="85" t="s">
        <v>394</v>
      </c>
      <c r="L309" s="89" t="s">
        <v>392</v>
      </c>
      <c r="M309" s="101" t="str" cm="1">
        <f t="array" ref="M309">INDEX('Jornada Prevista'!$H:$H,MATCH(1,('Jornada Prevista'!$B:$B=FOcorrencias[[#This Row],[Matricula]])*('Jornada Prevista'!$P:$P=FOcorrencias[[#This Row],[Mês/Ano]]),0))</f>
        <v>Empresa X</v>
      </c>
      <c r="N309" s="101" t="str" cm="1">
        <f t="array" ref="N309">INDEX('Jornada Prevista'!$I:$I,MATCH(1,('Jornada Prevista'!$B:$B=FOcorrencias[[#This Row],[Matricula]])*('Jornada Prevista'!$P:$P=FOcorrencias[[#This Row],[Mês/Ano]]),0))</f>
        <v>Vendas</v>
      </c>
      <c r="O309" s="97" t="str" cm="1">
        <f t="array" ref="O309">INDEX('Jornada Prevista'!$J:$J,MATCH(1,('Jornada Prevista'!$B:$B=FOcorrencias[[#This Row],[Matricula]])*('Jornada Prevista'!$P:$P=FOcorrencias[[#This Row],[Mês/Ano]]),0))</f>
        <v>Analista Sênior</v>
      </c>
      <c r="P309" s="97" t="str" cm="1">
        <f t="array" ref="P309">INDEX('Jornada Prevista'!$K:$K,MATCH(1,('Jornada Prevista'!$B:$B=FOcorrencias[[#This Row],[Matricula]])*('Jornada Prevista'!$P:$P=FOcorrencias[[#This Row],[Mês/Ano]]),0))</f>
        <v>Turno Folguista</v>
      </c>
      <c r="Q309" s="97" t="str" cm="1">
        <f t="array" ref="Q309">INDEX('Jornada Prevista'!$L:$L,MATCH(1,('Jornada Prevista'!$B:$B=FOcorrencias[[#This Row],[Matricula]])*('Jornada Prevista'!$P:$P=FOcorrencias[[#This Row],[Mês/Ano]]),0))</f>
        <v>5x1</v>
      </c>
      <c r="R309" s="97" t="str" cm="1">
        <f t="array" ref="R309">INDEX('Jornada Prevista'!$M:$M,MATCH(1,('Jornada Prevista'!$B:$B=FOcorrencias[[#This Row],[Matricula]])*('Jornada Prevista'!$P:$P=FOcorrencias[[#This Row],[Mês/Ano]]),0))</f>
        <v>Estágio</v>
      </c>
      <c r="S309" s="97">
        <f>SUMIFS('Jornada Prevista'!$G:$G,'Jornada Prevista'!$B:$B,FOcorrencias[[#This Row],[Matricula]],'Jornada Prevista'!$P:$P,FOcorrencias[[#This Row],[Mês/Ano]])</f>
        <v>184.80000000000015</v>
      </c>
      <c r="T309" s="105">
        <f>SUMIFS('Jornada Prevista'!$N:$N,'Jornada Prevista'!$B:$B,FOcorrencias[[#This Row],[Matricula]],'Jornada Prevista'!$P:$P,FOcorrencias[[#This Row],[Mês/Ano]])</f>
        <v>10510.98</v>
      </c>
      <c r="U309" s="101">
        <f>SUMIFS('Jornada Prevista'!$O:$O,'Jornada Prevista'!$B:$B,FOcorrencias[[#This Row],[Matricula]],'Jornada Prevista'!$P:$P,FOcorrencias[[#This Row],[Mês/Ano]])</f>
        <v>56.877597402597353</v>
      </c>
      <c r="V309" s="94" t="str">
        <f>IF(FOcorrencias[[#This Row],[Data da Ocorrência]]="","",TEXT(FOcorrencias[[#This Row],[Data da Ocorrência]],"mm/aaaa"))</f>
        <v>12/2025</v>
      </c>
    </row>
    <row r="310" spans="2:22" ht="14.4" x14ac:dyDescent="0.25">
      <c r="B310" s="61">
        <v>307</v>
      </c>
      <c r="C310" s="51" t="s">
        <v>351</v>
      </c>
      <c r="D310" s="63" t="str">
        <f>IF(FOcorrencias[[#This Row],[Data da Ocorrência]]="","",TEXT(FOcorrencias[[#This Row],[Data da Ocorrência]],"dddd"))</f>
        <v>quinta-feira</v>
      </c>
      <c r="E310" s="79">
        <v>36</v>
      </c>
      <c r="F310" s="80" t="str">
        <f>IF(FOcorrencias[[#This Row],[Matricula]]="","",VLOOKUP(FOcorrencias[[#This Row],[Matricula]],Cadastros!$P:$Q,2,0))</f>
        <v>Funcionario 36</v>
      </c>
      <c r="G310" s="49" t="s">
        <v>89</v>
      </c>
      <c r="H310" s="79" t="s">
        <v>366</v>
      </c>
      <c r="I310" s="81" t="s">
        <v>400</v>
      </c>
      <c r="J310" s="82" t="s">
        <v>95</v>
      </c>
      <c r="K310" s="85" t="s">
        <v>368</v>
      </c>
      <c r="L310" s="89"/>
      <c r="M310" s="101" t="str" cm="1">
        <f t="array" ref="M310">INDEX('Jornada Prevista'!$H:$H,MATCH(1,('Jornada Prevista'!$B:$B=FOcorrencias[[#This Row],[Matricula]])*('Jornada Prevista'!$P:$P=FOcorrencias[[#This Row],[Mês/Ano]]),0))</f>
        <v>Empresa X</v>
      </c>
      <c r="N310" s="101" t="str" cm="1">
        <f t="array" ref="N310">INDEX('Jornada Prevista'!$I:$I,MATCH(1,('Jornada Prevista'!$B:$B=FOcorrencias[[#This Row],[Matricula]])*('Jornada Prevista'!$P:$P=FOcorrencias[[#This Row],[Mês/Ano]]),0))</f>
        <v>Vendas</v>
      </c>
      <c r="O310" s="97" t="str" cm="1">
        <f t="array" ref="O310">INDEX('Jornada Prevista'!$J:$J,MATCH(1,('Jornada Prevista'!$B:$B=FOcorrencias[[#This Row],[Matricula]])*('Jornada Prevista'!$P:$P=FOcorrencias[[#This Row],[Mês/Ano]]),0))</f>
        <v>Analista Sênior</v>
      </c>
      <c r="P310" s="97" t="str" cm="1">
        <f t="array" ref="P310">INDEX('Jornada Prevista'!$K:$K,MATCH(1,('Jornada Prevista'!$B:$B=FOcorrencias[[#This Row],[Matricula]])*('Jornada Prevista'!$P:$P=FOcorrencias[[#This Row],[Mês/Ano]]),0))</f>
        <v>Turno Folguista</v>
      </c>
      <c r="Q310" s="97" t="str" cm="1">
        <f t="array" ref="Q310">INDEX('Jornada Prevista'!$L:$L,MATCH(1,('Jornada Prevista'!$B:$B=FOcorrencias[[#This Row],[Matricula]])*('Jornada Prevista'!$P:$P=FOcorrencias[[#This Row],[Mês/Ano]]),0))</f>
        <v>5x1</v>
      </c>
      <c r="R310" s="97" t="str" cm="1">
        <f t="array" ref="R310">INDEX('Jornada Prevista'!$M:$M,MATCH(1,('Jornada Prevista'!$B:$B=FOcorrencias[[#This Row],[Matricula]])*('Jornada Prevista'!$P:$P=FOcorrencias[[#This Row],[Mês/Ano]]),0))</f>
        <v>Estágio</v>
      </c>
      <c r="S310" s="97">
        <f>SUMIFS('Jornada Prevista'!$G:$G,'Jornada Prevista'!$B:$B,FOcorrencias[[#This Row],[Matricula]],'Jornada Prevista'!$P:$P,FOcorrencias[[#This Row],[Mês/Ano]])</f>
        <v>184.80000000000015</v>
      </c>
      <c r="T310" s="105">
        <f>SUMIFS('Jornada Prevista'!$N:$N,'Jornada Prevista'!$B:$B,FOcorrencias[[#This Row],[Matricula]],'Jornada Prevista'!$P:$P,FOcorrencias[[#This Row],[Mês/Ano]])</f>
        <v>10510.98</v>
      </c>
      <c r="U310" s="101">
        <f>SUMIFS('Jornada Prevista'!$O:$O,'Jornada Prevista'!$B:$B,FOcorrencias[[#This Row],[Matricula]],'Jornada Prevista'!$P:$P,FOcorrencias[[#This Row],[Mês/Ano]])</f>
        <v>56.877597402597353</v>
      </c>
      <c r="V310" s="94" t="str">
        <f>IF(FOcorrencias[[#This Row],[Data da Ocorrência]]="","",TEXT(FOcorrencias[[#This Row],[Data da Ocorrência]],"mm/aaaa"))</f>
        <v>12/2025</v>
      </c>
    </row>
    <row r="311" spans="2:22" ht="14.4" x14ac:dyDescent="0.25">
      <c r="B311" s="61">
        <v>308</v>
      </c>
      <c r="C311" s="51" t="s">
        <v>352</v>
      </c>
      <c r="D311" s="63" t="str">
        <f>IF(FOcorrencias[[#This Row],[Data da Ocorrência]]="","",TEXT(FOcorrencias[[#This Row],[Data da Ocorrência]],"dddd"))</f>
        <v>sábado</v>
      </c>
      <c r="E311" s="79">
        <v>36</v>
      </c>
      <c r="F311" s="80" t="str">
        <f>IF(FOcorrencias[[#This Row],[Matricula]]="","",VLOOKUP(FOcorrencias[[#This Row],[Matricula]],Cadastros!$P:$Q,2,0))</f>
        <v>Funcionario 36</v>
      </c>
      <c r="G311" s="49" t="s">
        <v>87</v>
      </c>
      <c r="H311" s="79" t="s">
        <v>373</v>
      </c>
      <c r="I311" s="81" t="s">
        <v>404</v>
      </c>
      <c r="J311" s="82" t="s">
        <v>95</v>
      </c>
      <c r="K311" s="85" t="s">
        <v>380</v>
      </c>
      <c r="L311" s="89"/>
      <c r="M311" s="101" t="str" cm="1">
        <f t="array" ref="M311">INDEX('Jornada Prevista'!$H:$H,MATCH(1,('Jornada Prevista'!$B:$B=FOcorrencias[[#This Row],[Matricula]])*('Jornada Prevista'!$P:$P=FOcorrencias[[#This Row],[Mês/Ano]]),0))</f>
        <v>Empresa Y</v>
      </c>
      <c r="N311" s="101" t="str" cm="1">
        <f t="array" ref="N311">INDEX('Jornada Prevista'!$I:$I,MATCH(1,('Jornada Prevista'!$B:$B=FOcorrencias[[#This Row],[Matricula]])*('Jornada Prevista'!$P:$P=FOcorrencias[[#This Row],[Mês/Ano]]),0))</f>
        <v>Logística</v>
      </c>
      <c r="O311" s="97" t="str" cm="1">
        <f t="array" ref="O311">INDEX('Jornada Prevista'!$J:$J,MATCH(1,('Jornada Prevista'!$B:$B=FOcorrencias[[#This Row],[Matricula]])*('Jornada Prevista'!$P:$P=FOcorrencias[[#This Row],[Mês/Ano]]),0))</f>
        <v>Auxiliar</v>
      </c>
      <c r="P311" s="97" t="str" cm="1">
        <f t="array" ref="P311">INDEX('Jornada Prevista'!$K:$K,MATCH(1,('Jornada Prevista'!$B:$B=FOcorrencias[[#This Row],[Matricula]])*('Jornada Prevista'!$P:$P=FOcorrencias[[#This Row],[Mês/Ano]]),0))</f>
        <v>Turno A</v>
      </c>
      <c r="Q311" s="97" t="str" cm="1">
        <f t="array" ref="Q311">INDEX('Jornada Prevista'!$L:$L,MATCH(1,('Jornada Prevista'!$B:$B=FOcorrencias[[#This Row],[Matricula]])*('Jornada Prevista'!$P:$P=FOcorrencias[[#This Row],[Mês/Ano]]),0))</f>
        <v>6x1</v>
      </c>
      <c r="R311" s="97" t="str" cm="1">
        <f t="array" ref="R311">INDEX('Jornada Prevista'!$M:$M,MATCH(1,('Jornada Prevista'!$B:$B=FOcorrencias[[#This Row],[Matricula]])*('Jornada Prevista'!$P:$P=FOcorrencias[[#This Row],[Mês/Ano]]),0))</f>
        <v>CLT</v>
      </c>
      <c r="S311" s="97">
        <f>SUMIFS('Jornada Prevista'!$G:$G,'Jornada Prevista'!$B:$B,FOcorrencias[[#This Row],[Matricula]],'Jornada Prevista'!$P:$P,FOcorrencias[[#This Row],[Mês/Ano]])</f>
        <v>184.80000000000015</v>
      </c>
      <c r="T311" s="105">
        <f>SUMIFS('Jornada Prevista'!$N:$N,'Jornada Prevista'!$B:$B,FOcorrencias[[#This Row],[Matricula]],'Jornada Prevista'!$P:$P,FOcorrencias[[#This Row],[Mês/Ano]])</f>
        <v>5629.7</v>
      </c>
      <c r="U311" s="101">
        <f>SUMIFS('Jornada Prevista'!$O:$O,'Jornada Prevista'!$B:$B,FOcorrencias[[#This Row],[Matricula]],'Jornada Prevista'!$P:$P,FOcorrencias[[#This Row],[Mês/Ano]])</f>
        <v>30.463744588744561</v>
      </c>
      <c r="V311" s="94" t="str">
        <f>IF(FOcorrencias[[#This Row],[Data da Ocorrência]]="","",TEXT(FOcorrencias[[#This Row],[Data da Ocorrência]],"mm/aaaa"))</f>
        <v>03/2025</v>
      </c>
    </row>
    <row r="312" spans="2:22" ht="14.4" x14ac:dyDescent="0.25">
      <c r="B312" s="61">
        <v>309</v>
      </c>
      <c r="C312" s="51" t="s">
        <v>190</v>
      </c>
      <c r="D312" s="63" t="str">
        <f>IF(FOcorrencias[[#This Row],[Data da Ocorrência]]="","",TEXT(FOcorrencias[[#This Row],[Data da Ocorrência]],"dddd"))</f>
        <v>quinta-feira</v>
      </c>
      <c r="E312" s="79">
        <v>36</v>
      </c>
      <c r="F312" s="80" t="str">
        <f>IF(FOcorrencias[[#This Row],[Matricula]]="","",VLOOKUP(FOcorrencias[[#This Row],[Matricula]],Cadastros!$P:$Q,2,0))</f>
        <v>Funcionario 36</v>
      </c>
      <c r="G312" s="49" t="s">
        <v>89</v>
      </c>
      <c r="H312" s="79" t="s">
        <v>376</v>
      </c>
      <c r="I312" s="81"/>
      <c r="J312" s="82" t="s">
        <v>95</v>
      </c>
      <c r="K312" s="85" t="s">
        <v>372</v>
      </c>
      <c r="L312" s="89"/>
      <c r="M312" s="101" t="str" cm="1">
        <f t="array" ref="M312">INDEX('Jornada Prevista'!$H:$H,MATCH(1,('Jornada Prevista'!$B:$B=FOcorrencias[[#This Row],[Matricula]])*('Jornada Prevista'!$P:$P=FOcorrencias[[#This Row],[Mês/Ano]]),0))</f>
        <v>Empresa X</v>
      </c>
      <c r="N312" s="101" t="str" cm="1">
        <f t="array" ref="N312">INDEX('Jornada Prevista'!$I:$I,MATCH(1,('Jornada Prevista'!$B:$B=FOcorrencias[[#This Row],[Matricula]])*('Jornada Prevista'!$P:$P=FOcorrencias[[#This Row],[Mês/Ano]]),0))</f>
        <v>TI</v>
      </c>
      <c r="O312" s="97" t="str" cm="1">
        <f t="array" ref="O312">INDEX('Jornada Prevista'!$J:$J,MATCH(1,('Jornada Prevista'!$B:$B=FOcorrencias[[#This Row],[Matricula]])*('Jornada Prevista'!$P:$P=FOcorrencias[[#This Row],[Mês/Ano]]),0))</f>
        <v>Coordenador</v>
      </c>
      <c r="P312" s="97" t="str" cm="1">
        <f t="array" ref="P312">INDEX('Jornada Prevista'!$K:$K,MATCH(1,('Jornada Prevista'!$B:$B=FOcorrencias[[#This Row],[Matricula]])*('Jornada Prevista'!$P:$P=FOcorrencias[[#This Row],[Mês/Ano]]),0))</f>
        <v>Turno B</v>
      </c>
      <c r="Q312" s="97" t="str" cm="1">
        <f t="array" ref="Q312">INDEX('Jornada Prevista'!$L:$L,MATCH(1,('Jornada Prevista'!$B:$B=FOcorrencias[[#This Row],[Matricula]])*('Jornada Prevista'!$P:$P=FOcorrencias[[#This Row],[Mês/Ano]]),0))</f>
        <v>6x1</v>
      </c>
      <c r="R312" s="97" t="str" cm="1">
        <f t="array" ref="R312">INDEX('Jornada Prevista'!$M:$M,MATCH(1,('Jornada Prevista'!$B:$B=FOcorrencias[[#This Row],[Matricula]])*('Jornada Prevista'!$P:$P=FOcorrencias[[#This Row],[Mês/Ano]]),0))</f>
        <v>PJ</v>
      </c>
      <c r="S312" s="97">
        <f>SUMIFS('Jornada Prevista'!$G:$G,'Jornada Prevista'!$B:$B,FOcorrencias[[#This Row],[Matricula]],'Jornada Prevista'!$P:$P,FOcorrencias[[#This Row],[Mês/Ano]])</f>
        <v>184.80000000000015</v>
      </c>
      <c r="T312" s="105">
        <f>SUMIFS('Jornada Prevista'!$N:$N,'Jornada Prevista'!$B:$B,FOcorrencias[[#This Row],[Matricula]],'Jornada Prevista'!$P:$P,FOcorrencias[[#This Row],[Mês/Ano]])</f>
        <v>2595.4699999999998</v>
      </c>
      <c r="U312" s="101">
        <f>SUMIFS('Jornada Prevista'!$O:$O,'Jornada Prevista'!$B:$B,FOcorrencias[[#This Row],[Matricula]],'Jornada Prevista'!$P:$P,FOcorrencias[[#This Row],[Mês/Ano]])</f>
        <v>14.04475108225107</v>
      </c>
      <c r="V312" s="94" t="str">
        <f>IF(FOcorrencias[[#This Row],[Data da Ocorrência]]="","",TEXT(FOcorrencias[[#This Row],[Data da Ocorrência]],"mm/aaaa"))</f>
        <v>11/2025</v>
      </c>
    </row>
    <row r="313" spans="2:22" ht="14.4" x14ac:dyDescent="0.25">
      <c r="B313" s="61">
        <v>310</v>
      </c>
      <c r="C313" s="51" t="s">
        <v>220</v>
      </c>
      <c r="D313" s="63" t="str">
        <f>IF(FOcorrencias[[#This Row],[Data da Ocorrência]]="","",TEXT(FOcorrencias[[#This Row],[Data da Ocorrência]],"dddd"))</f>
        <v>quarta-feira</v>
      </c>
      <c r="E313" s="79">
        <v>36</v>
      </c>
      <c r="F313" s="80" t="str">
        <f>IF(FOcorrencias[[#This Row],[Matricula]]="","",VLOOKUP(FOcorrencias[[#This Row],[Matricula]],Cadastros!$P:$Q,2,0))</f>
        <v>Funcionario 36</v>
      </c>
      <c r="G313" s="49" t="s">
        <v>89</v>
      </c>
      <c r="H313" s="79" t="s">
        <v>386</v>
      </c>
      <c r="I313" s="81"/>
      <c r="J313" s="82" t="s">
        <v>95</v>
      </c>
      <c r="K313" s="85" t="s">
        <v>370</v>
      </c>
      <c r="L313" s="89"/>
      <c r="M313" s="101" t="str" cm="1">
        <f t="array" ref="M313">INDEX('Jornada Prevista'!$H:$H,MATCH(1,('Jornada Prevista'!$B:$B=FOcorrencias[[#This Row],[Matricula]])*('Jornada Prevista'!$P:$P=FOcorrencias[[#This Row],[Mês/Ano]]),0))</f>
        <v>Empresa X</v>
      </c>
      <c r="N313" s="101" t="str" cm="1">
        <f t="array" ref="N313">INDEX('Jornada Prevista'!$I:$I,MATCH(1,('Jornada Prevista'!$B:$B=FOcorrencias[[#This Row],[Matricula]])*('Jornada Prevista'!$P:$P=FOcorrencias[[#This Row],[Mês/Ano]]),0))</f>
        <v>Compras</v>
      </c>
      <c r="O313" s="97" t="str" cm="1">
        <f t="array" ref="O313">INDEX('Jornada Prevista'!$J:$J,MATCH(1,('Jornada Prevista'!$B:$B=FOcorrencias[[#This Row],[Matricula]])*('Jornada Prevista'!$P:$P=FOcorrencias[[#This Row],[Mês/Ano]]),0))</f>
        <v>Especialista</v>
      </c>
      <c r="P313" s="97" t="str" cm="1">
        <f t="array" ref="P313">INDEX('Jornada Prevista'!$K:$K,MATCH(1,('Jornada Prevista'!$B:$B=FOcorrencias[[#This Row],[Matricula]])*('Jornada Prevista'!$P:$P=FOcorrencias[[#This Row],[Mês/Ano]]),0))</f>
        <v>Turno A</v>
      </c>
      <c r="Q313" s="97" t="str" cm="1">
        <f t="array" ref="Q313">INDEX('Jornada Prevista'!$L:$L,MATCH(1,('Jornada Prevista'!$B:$B=FOcorrencias[[#This Row],[Matricula]])*('Jornada Prevista'!$P:$P=FOcorrencias[[#This Row],[Mês/Ano]]),0))</f>
        <v>6x1</v>
      </c>
      <c r="R313" s="97" t="str" cm="1">
        <f t="array" ref="R313">INDEX('Jornada Prevista'!$M:$M,MATCH(1,('Jornada Prevista'!$B:$B=FOcorrencias[[#This Row],[Matricula]])*('Jornada Prevista'!$P:$P=FOcorrencias[[#This Row],[Mês/Ano]]),0))</f>
        <v>CLT</v>
      </c>
      <c r="S313" s="97">
        <f>SUMIFS('Jornada Prevista'!$G:$G,'Jornada Prevista'!$B:$B,FOcorrencias[[#This Row],[Matricula]],'Jornada Prevista'!$P:$P,FOcorrencias[[#This Row],[Mês/Ano]])</f>
        <v>184.80000000000015</v>
      </c>
      <c r="T313" s="105">
        <f>SUMIFS('Jornada Prevista'!$N:$N,'Jornada Prevista'!$B:$B,FOcorrencias[[#This Row],[Matricula]],'Jornada Prevista'!$P:$P,FOcorrencias[[#This Row],[Mês/Ano]])</f>
        <v>3321.48</v>
      </c>
      <c r="U313" s="101">
        <f>SUMIFS('Jornada Prevista'!$O:$O,'Jornada Prevista'!$B:$B,FOcorrencias[[#This Row],[Matricula]],'Jornada Prevista'!$P:$P,FOcorrencias[[#This Row],[Mês/Ano]])</f>
        <v>17.973376623376609</v>
      </c>
      <c r="V313" s="94" t="str">
        <f>IF(FOcorrencias[[#This Row],[Data da Ocorrência]]="","",TEXT(FOcorrencias[[#This Row],[Data da Ocorrência]],"mm/aaaa"))</f>
        <v>04/2025</v>
      </c>
    </row>
    <row r="314" spans="2:22" ht="14.4" x14ac:dyDescent="0.25">
      <c r="B314" s="61">
        <v>311</v>
      </c>
      <c r="C314" s="51" t="s">
        <v>353</v>
      </c>
      <c r="D314" s="63" t="str">
        <f>IF(FOcorrencias[[#This Row],[Data da Ocorrência]]="","",TEXT(FOcorrencias[[#This Row],[Data da Ocorrência]],"dddd"))</f>
        <v>domingo</v>
      </c>
      <c r="E314" s="79">
        <v>36</v>
      </c>
      <c r="F314" s="80" t="str">
        <f>IF(FOcorrencias[[#This Row],[Matricula]]="","",VLOOKUP(FOcorrencias[[#This Row],[Matricula]],Cadastros!$P:$Q,2,0))</f>
        <v>Funcionario 36</v>
      </c>
      <c r="G314" s="49" t="s">
        <v>88</v>
      </c>
      <c r="H314" s="79" t="s">
        <v>376</v>
      </c>
      <c r="I314" s="81"/>
      <c r="J314" s="82" t="s">
        <v>95</v>
      </c>
      <c r="K314" s="85" t="s">
        <v>372</v>
      </c>
      <c r="L314" s="89"/>
      <c r="M314" s="101" t="str" cm="1">
        <f t="array" ref="M314">INDEX('Jornada Prevista'!$H:$H,MATCH(1,('Jornada Prevista'!$B:$B=FOcorrencias[[#This Row],[Matricula]])*('Jornada Prevista'!$P:$P=FOcorrencias[[#This Row],[Mês/Ano]]),0))</f>
        <v>Empresa Z</v>
      </c>
      <c r="N314" s="101" t="str" cm="1">
        <f t="array" ref="N314">INDEX('Jornada Prevista'!$I:$I,MATCH(1,('Jornada Prevista'!$B:$B=FOcorrencias[[#This Row],[Matricula]])*('Jornada Prevista'!$P:$P=FOcorrencias[[#This Row],[Mês/Ano]]),0))</f>
        <v>Produção</v>
      </c>
      <c r="O314" s="97" t="str" cm="1">
        <f t="array" ref="O314">INDEX('Jornada Prevista'!$J:$J,MATCH(1,('Jornada Prevista'!$B:$B=FOcorrencias[[#This Row],[Matricula]])*('Jornada Prevista'!$P:$P=FOcorrencias[[#This Row],[Mês/Ano]]),0))</f>
        <v>Consultor</v>
      </c>
      <c r="P314" s="97" t="str" cm="1">
        <f t="array" ref="P314">INDEX('Jornada Prevista'!$K:$K,MATCH(1,('Jornada Prevista'!$B:$B=FOcorrencias[[#This Row],[Matricula]])*('Jornada Prevista'!$P:$P=FOcorrencias[[#This Row],[Mês/Ano]]),0))</f>
        <v>Turno A</v>
      </c>
      <c r="Q314" s="97" t="str" cm="1">
        <f t="array" ref="Q314">INDEX('Jornada Prevista'!$L:$L,MATCH(1,('Jornada Prevista'!$B:$B=FOcorrencias[[#This Row],[Matricula]])*('Jornada Prevista'!$P:$P=FOcorrencias[[#This Row],[Mês/Ano]]),0))</f>
        <v>6x1</v>
      </c>
      <c r="R314" s="97" t="str" cm="1">
        <f t="array" ref="R314">INDEX('Jornada Prevista'!$M:$M,MATCH(1,('Jornada Prevista'!$B:$B=FOcorrencias[[#This Row],[Matricula]])*('Jornada Prevista'!$P:$P=FOcorrencias[[#This Row],[Mês/Ano]]),0))</f>
        <v>Estágio</v>
      </c>
      <c r="S314" s="97">
        <f>SUMIFS('Jornada Prevista'!$G:$G,'Jornada Prevista'!$B:$B,FOcorrencias[[#This Row],[Matricula]],'Jornada Prevista'!$P:$P,FOcorrencias[[#This Row],[Mês/Ano]])</f>
        <v>184.80000000000015</v>
      </c>
      <c r="T314" s="105">
        <f>SUMIFS('Jornada Prevista'!$N:$N,'Jornada Prevista'!$B:$B,FOcorrencias[[#This Row],[Matricula]],'Jornada Prevista'!$P:$P,FOcorrencias[[#This Row],[Mês/Ano]])</f>
        <v>9072.99</v>
      </c>
      <c r="U314" s="101">
        <f>SUMIFS('Jornada Prevista'!$O:$O,'Jornada Prevista'!$B:$B,FOcorrencias[[#This Row],[Matricula]],'Jornada Prevista'!$P:$P,FOcorrencias[[#This Row],[Mês/Ano]])</f>
        <v>49.096266233766194</v>
      </c>
      <c r="V314" s="94" t="str">
        <f>IF(FOcorrencias[[#This Row],[Data da Ocorrência]]="","",TEXT(FOcorrencias[[#This Row],[Data da Ocorrência]],"mm/aaaa"))</f>
        <v>09/2025</v>
      </c>
    </row>
    <row r="315" spans="2:22" ht="14.4" x14ac:dyDescent="0.25">
      <c r="B315" s="61">
        <v>312</v>
      </c>
      <c r="C315" s="51" t="s">
        <v>354</v>
      </c>
      <c r="D315" s="63" t="str">
        <f>IF(FOcorrencias[[#This Row],[Data da Ocorrência]]="","",TEXT(FOcorrencias[[#This Row],[Data da Ocorrência]],"dddd"))</f>
        <v>quarta-feira</v>
      </c>
      <c r="E315" s="79">
        <v>37</v>
      </c>
      <c r="F315" s="80" t="str">
        <f>IF(FOcorrencias[[#This Row],[Matricula]]="","",VLOOKUP(FOcorrencias[[#This Row],[Matricula]],Cadastros!$P:$Q,2,0))</f>
        <v>Funcionario 37</v>
      </c>
      <c r="G315" s="49" t="s">
        <v>87</v>
      </c>
      <c r="H315" s="79" t="s">
        <v>369</v>
      </c>
      <c r="I315" s="81"/>
      <c r="J315" s="82" t="s">
        <v>95</v>
      </c>
      <c r="K315" s="85" t="s">
        <v>380</v>
      </c>
      <c r="L315" s="89"/>
      <c r="M315" s="101" t="str" cm="1">
        <f t="array" ref="M315">INDEX('Jornada Prevista'!$H:$H,MATCH(1,('Jornada Prevista'!$B:$B=FOcorrencias[[#This Row],[Matricula]])*('Jornada Prevista'!$P:$P=FOcorrencias[[#This Row],[Mês/Ano]]),0))</f>
        <v>Empresa Y</v>
      </c>
      <c r="N315" s="101" t="str" cm="1">
        <f t="array" ref="N315">INDEX('Jornada Prevista'!$I:$I,MATCH(1,('Jornada Prevista'!$B:$B=FOcorrencias[[#This Row],[Matricula]])*('Jornada Prevista'!$P:$P=FOcorrencias[[#This Row],[Mês/Ano]]),0))</f>
        <v>Administração</v>
      </c>
      <c r="O315" s="97" t="str" cm="1">
        <f t="array" ref="O315">INDEX('Jornada Prevista'!$J:$J,MATCH(1,('Jornada Prevista'!$B:$B=FOcorrencias[[#This Row],[Matricula]])*('Jornada Prevista'!$P:$P=FOcorrencias[[#This Row],[Mês/Ano]]),0))</f>
        <v>Consultor</v>
      </c>
      <c r="P315" s="97" t="str" cm="1">
        <f t="array" ref="P315">INDEX('Jornada Prevista'!$K:$K,MATCH(1,('Jornada Prevista'!$B:$B=FOcorrencias[[#This Row],[Matricula]])*('Jornada Prevista'!$P:$P=FOcorrencias[[#This Row],[Mês/Ano]]),0))</f>
        <v>Turno Folguista</v>
      </c>
      <c r="Q315" s="97" t="str" cm="1">
        <f t="array" ref="Q315">INDEX('Jornada Prevista'!$L:$L,MATCH(1,('Jornada Prevista'!$B:$B=FOcorrencias[[#This Row],[Matricula]])*('Jornada Prevista'!$P:$P=FOcorrencias[[#This Row],[Mês/Ano]]),0))</f>
        <v>6x1</v>
      </c>
      <c r="R315" s="97" t="str" cm="1">
        <f t="array" ref="R315">INDEX('Jornada Prevista'!$M:$M,MATCH(1,('Jornada Prevista'!$B:$B=FOcorrencias[[#This Row],[Matricula]])*('Jornada Prevista'!$P:$P=FOcorrencias[[#This Row],[Mês/Ano]]),0))</f>
        <v>Estágio</v>
      </c>
      <c r="S315" s="97">
        <f>SUMIFS('Jornada Prevista'!$G:$G,'Jornada Prevista'!$B:$B,FOcorrencias[[#This Row],[Matricula]],'Jornada Prevista'!$P:$P,FOcorrencias[[#This Row],[Mês/Ano]])</f>
        <v>184.80000000000015</v>
      </c>
      <c r="T315" s="105">
        <f>SUMIFS('Jornada Prevista'!$N:$N,'Jornada Prevista'!$B:$B,FOcorrencias[[#This Row],[Matricula]],'Jornada Prevista'!$P:$P,FOcorrencias[[#This Row],[Mês/Ano]])</f>
        <v>4740.92</v>
      </c>
      <c r="U315" s="101">
        <f>SUMIFS('Jornada Prevista'!$O:$O,'Jornada Prevista'!$B:$B,FOcorrencias[[#This Row],[Matricula]],'Jornada Prevista'!$P:$P,FOcorrencias[[#This Row],[Mês/Ano]])</f>
        <v>25.654329004328982</v>
      </c>
      <c r="V315" s="94" t="str">
        <f>IF(FOcorrencias[[#This Row],[Data da Ocorrência]]="","",TEXT(FOcorrencias[[#This Row],[Data da Ocorrência]],"mm/aaaa"))</f>
        <v>02/2025</v>
      </c>
    </row>
    <row r="316" spans="2:22" ht="14.4" x14ac:dyDescent="0.25">
      <c r="B316" s="61">
        <v>313</v>
      </c>
      <c r="C316" s="51" t="s">
        <v>351</v>
      </c>
      <c r="D316" s="63" t="str">
        <f>IF(FOcorrencias[[#This Row],[Data da Ocorrência]]="","",TEXT(FOcorrencias[[#This Row],[Data da Ocorrência]],"dddd"))</f>
        <v>quinta-feira</v>
      </c>
      <c r="E316" s="79">
        <v>37</v>
      </c>
      <c r="F316" s="80" t="str">
        <f>IF(FOcorrencias[[#This Row],[Matricula]]="","",VLOOKUP(FOcorrencias[[#This Row],[Matricula]],Cadastros!$P:$Q,2,0))</f>
        <v>Funcionario 37</v>
      </c>
      <c r="G316" s="49" t="s">
        <v>87</v>
      </c>
      <c r="H316" s="79" t="s">
        <v>378</v>
      </c>
      <c r="I316" s="81"/>
      <c r="J316" s="82" t="s">
        <v>371</v>
      </c>
      <c r="K316" s="85" t="s">
        <v>379</v>
      </c>
      <c r="L316" s="89"/>
      <c r="M316" s="101" t="str" cm="1">
        <f t="array" ref="M316">INDEX('Jornada Prevista'!$H:$H,MATCH(1,('Jornada Prevista'!$B:$B=FOcorrencias[[#This Row],[Matricula]])*('Jornada Prevista'!$P:$P=FOcorrencias[[#This Row],[Mês/Ano]]),0))</f>
        <v>Empresa Z</v>
      </c>
      <c r="N316" s="101" t="str" cm="1">
        <f t="array" ref="N316">INDEX('Jornada Prevista'!$I:$I,MATCH(1,('Jornada Prevista'!$B:$B=FOcorrencias[[#This Row],[Matricula]])*('Jornada Prevista'!$P:$P=FOcorrencias[[#This Row],[Mês/Ano]]),0))</f>
        <v>Financeiro</v>
      </c>
      <c r="O316" s="97" t="str" cm="1">
        <f t="array" ref="O316">INDEX('Jornada Prevista'!$J:$J,MATCH(1,('Jornada Prevista'!$B:$B=FOcorrencias[[#This Row],[Matricula]])*('Jornada Prevista'!$P:$P=FOcorrencias[[#This Row],[Mês/Ano]]),0))</f>
        <v>Analista</v>
      </c>
      <c r="P316" s="97" t="str" cm="1">
        <f t="array" ref="P316">INDEX('Jornada Prevista'!$K:$K,MATCH(1,('Jornada Prevista'!$B:$B=FOcorrencias[[#This Row],[Matricula]])*('Jornada Prevista'!$P:$P=FOcorrencias[[#This Row],[Mês/Ano]]),0))</f>
        <v>Turno B</v>
      </c>
      <c r="Q316" s="97" t="str" cm="1">
        <f t="array" ref="Q316">INDEX('Jornada Prevista'!$L:$L,MATCH(1,('Jornada Prevista'!$B:$B=FOcorrencias[[#This Row],[Matricula]])*('Jornada Prevista'!$P:$P=FOcorrencias[[#This Row],[Mês/Ano]]),0))</f>
        <v>5x1</v>
      </c>
      <c r="R316" s="97" t="str" cm="1">
        <f t="array" ref="R316">INDEX('Jornada Prevista'!$M:$M,MATCH(1,('Jornada Prevista'!$B:$B=FOcorrencias[[#This Row],[Matricula]])*('Jornada Prevista'!$P:$P=FOcorrencias[[#This Row],[Mês/Ano]]),0))</f>
        <v>Estágio</v>
      </c>
      <c r="S316" s="97">
        <f>SUMIFS('Jornada Prevista'!$G:$G,'Jornada Prevista'!$B:$B,FOcorrencias[[#This Row],[Matricula]],'Jornada Prevista'!$P:$P,FOcorrencias[[#This Row],[Mês/Ano]])</f>
        <v>184.80000000000015</v>
      </c>
      <c r="T316" s="105">
        <f>SUMIFS('Jornada Prevista'!$N:$N,'Jornada Prevista'!$B:$B,FOcorrencias[[#This Row],[Matricula]],'Jornada Prevista'!$P:$P,FOcorrencias[[#This Row],[Mês/Ano]])</f>
        <v>3622.68</v>
      </c>
      <c r="U316" s="101">
        <f>SUMIFS('Jornada Prevista'!$O:$O,'Jornada Prevista'!$B:$B,FOcorrencias[[#This Row],[Matricula]],'Jornada Prevista'!$P:$P,FOcorrencias[[#This Row],[Mês/Ano]])</f>
        <v>19.603246753246736</v>
      </c>
      <c r="V316" s="94" t="str">
        <f>IF(FOcorrencias[[#This Row],[Data da Ocorrência]]="","",TEXT(FOcorrencias[[#This Row],[Data da Ocorrência]],"mm/aaaa"))</f>
        <v>12/2025</v>
      </c>
    </row>
    <row r="317" spans="2:22" ht="14.4" x14ac:dyDescent="0.25">
      <c r="B317" s="61">
        <v>314</v>
      </c>
      <c r="C317" s="51" t="s">
        <v>247</v>
      </c>
      <c r="D317" s="63" t="str">
        <f>IF(FOcorrencias[[#This Row],[Data da Ocorrência]]="","",TEXT(FOcorrencias[[#This Row],[Data da Ocorrência]],"dddd"))</f>
        <v>sábado</v>
      </c>
      <c r="E317" s="79">
        <v>37</v>
      </c>
      <c r="F317" s="80" t="str">
        <f>IF(FOcorrencias[[#This Row],[Matricula]]="","",VLOOKUP(FOcorrencias[[#This Row],[Matricula]],Cadastros!$P:$Q,2,0))</f>
        <v>Funcionario 37</v>
      </c>
      <c r="G317" s="49" t="s">
        <v>87</v>
      </c>
      <c r="H317" s="79" t="s">
        <v>397</v>
      </c>
      <c r="I317" s="81"/>
      <c r="J317" s="82" t="s">
        <v>95</v>
      </c>
      <c r="K317" s="85" t="s">
        <v>379</v>
      </c>
      <c r="L317" s="89"/>
      <c r="M317" s="101" t="str" cm="1">
        <f t="array" ref="M317">INDEX('Jornada Prevista'!$H:$H,MATCH(1,('Jornada Prevista'!$B:$B=FOcorrencias[[#This Row],[Matricula]])*('Jornada Prevista'!$P:$P=FOcorrencias[[#This Row],[Mês/Ano]]),0))</f>
        <v>Empresa X</v>
      </c>
      <c r="N317" s="101" t="str" cm="1">
        <f t="array" ref="N317">INDEX('Jornada Prevista'!$I:$I,MATCH(1,('Jornada Prevista'!$B:$B=FOcorrencias[[#This Row],[Matricula]])*('Jornada Prevista'!$P:$P=FOcorrencias[[#This Row],[Mês/Ano]]),0))</f>
        <v>Contabilidade</v>
      </c>
      <c r="O317" s="97" t="str" cm="1">
        <f t="array" ref="O317">INDEX('Jornada Prevista'!$J:$J,MATCH(1,('Jornada Prevista'!$B:$B=FOcorrencias[[#This Row],[Matricula]])*('Jornada Prevista'!$P:$P=FOcorrencias[[#This Row],[Mês/Ano]]),0))</f>
        <v>Analista Sênior</v>
      </c>
      <c r="P317" s="97" t="str" cm="1">
        <f t="array" ref="P317">INDEX('Jornada Prevista'!$K:$K,MATCH(1,('Jornada Prevista'!$B:$B=FOcorrencias[[#This Row],[Matricula]])*('Jornada Prevista'!$P:$P=FOcorrencias[[#This Row],[Mês/Ano]]),0))</f>
        <v>Turno D</v>
      </c>
      <c r="Q317" s="97" t="str" cm="1">
        <f t="array" ref="Q317">INDEX('Jornada Prevista'!$L:$L,MATCH(1,('Jornada Prevista'!$B:$B=FOcorrencias[[#This Row],[Matricula]])*('Jornada Prevista'!$P:$P=FOcorrencias[[#This Row],[Mês/Ano]]),0))</f>
        <v>12x36</v>
      </c>
      <c r="R317" s="97" t="str" cm="1">
        <f t="array" ref="R317">INDEX('Jornada Prevista'!$M:$M,MATCH(1,('Jornada Prevista'!$B:$B=FOcorrencias[[#This Row],[Matricula]])*('Jornada Prevista'!$P:$P=FOcorrencias[[#This Row],[Mês/Ano]]),0))</f>
        <v>Estágio</v>
      </c>
      <c r="S317" s="97">
        <f>SUMIFS('Jornada Prevista'!$G:$G,'Jornada Prevista'!$B:$B,FOcorrencias[[#This Row],[Matricula]],'Jornada Prevista'!$P:$P,FOcorrencias[[#This Row],[Mês/Ano]])</f>
        <v>184.80000000000015</v>
      </c>
      <c r="T317" s="105">
        <f>SUMIFS('Jornada Prevista'!$N:$N,'Jornada Prevista'!$B:$B,FOcorrencias[[#This Row],[Matricula]],'Jornada Prevista'!$P:$P,FOcorrencias[[#This Row],[Mês/Ano]])</f>
        <v>7688.42</v>
      </c>
      <c r="U317" s="101">
        <f>SUMIFS('Jornada Prevista'!$O:$O,'Jornada Prevista'!$B:$B,FOcorrencias[[#This Row],[Matricula]],'Jornada Prevista'!$P:$P,FOcorrencias[[#This Row],[Mês/Ano]])</f>
        <v>41.604004329004297</v>
      </c>
      <c r="V317" s="94" t="str">
        <f>IF(FOcorrencias[[#This Row],[Data da Ocorrência]]="","",TEXT(FOcorrencias[[#This Row],[Data da Ocorrência]],"mm/aaaa"))</f>
        <v>03/2025</v>
      </c>
    </row>
    <row r="318" spans="2:22" ht="14.4" x14ac:dyDescent="0.25">
      <c r="B318" s="61">
        <v>315</v>
      </c>
      <c r="C318" s="51" t="s">
        <v>267</v>
      </c>
      <c r="D318" s="63" t="str">
        <f>IF(FOcorrencias[[#This Row],[Data da Ocorrência]]="","",TEXT(FOcorrencias[[#This Row],[Data da Ocorrência]],"dddd"))</f>
        <v>terça-feira</v>
      </c>
      <c r="E318" s="79">
        <v>37</v>
      </c>
      <c r="F318" s="80" t="str">
        <f>IF(FOcorrencias[[#This Row],[Matricula]]="","",VLOOKUP(FOcorrencias[[#This Row],[Matricula]],Cadastros!$P:$Q,2,0))</f>
        <v>Funcionario 37</v>
      </c>
      <c r="G318" s="49" t="s">
        <v>90</v>
      </c>
      <c r="H318" s="79" t="s">
        <v>373</v>
      </c>
      <c r="I318" s="81"/>
      <c r="J318" s="82" t="s">
        <v>371</v>
      </c>
      <c r="K318" s="85" t="s">
        <v>370</v>
      </c>
      <c r="L318" s="89"/>
      <c r="M318" s="101" t="str" cm="1">
        <f t="array" ref="M318">INDEX('Jornada Prevista'!$H:$H,MATCH(1,('Jornada Prevista'!$B:$B=FOcorrencias[[#This Row],[Matricula]])*('Jornada Prevista'!$P:$P=FOcorrencias[[#This Row],[Mês/Ano]]),0))</f>
        <v>Empresa Z</v>
      </c>
      <c r="N318" s="101" t="str" cm="1">
        <f t="array" ref="N318">INDEX('Jornada Prevista'!$I:$I,MATCH(1,('Jornada Prevista'!$B:$B=FOcorrencias[[#This Row],[Matricula]])*('Jornada Prevista'!$P:$P=FOcorrencias[[#This Row],[Mês/Ano]]),0))</f>
        <v>Vendas</v>
      </c>
      <c r="O318" s="97" t="str" cm="1">
        <f t="array" ref="O318">INDEX('Jornada Prevista'!$J:$J,MATCH(1,('Jornada Prevista'!$B:$B=FOcorrencias[[#This Row],[Matricula]])*('Jornada Prevista'!$P:$P=FOcorrencias[[#This Row],[Mês/Ano]]),0))</f>
        <v>Especialista</v>
      </c>
      <c r="P318" s="97" t="str" cm="1">
        <f t="array" ref="P318">INDEX('Jornada Prevista'!$K:$K,MATCH(1,('Jornada Prevista'!$B:$B=FOcorrencias[[#This Row],[Matricula]])*('Jornada Prevista'!$P:$P=FOcorrencias[[#This Row],[Mês/Ano]]),0))</f>
        <v>Turno B</v>
      </c>
      <c r="Q318" s="97" t="str" cm="1">
        <f t="array" ref="Q318">INDEX('Jornada Prevista'!$L:$L,MATCH(1,('Jornada Prevista'!$B:$B=FOcorrencias[[#This Row],[Matricula]])*('Jornada Prevista'!$P:$P=FOcorrencias[[#This Row],[Mês/Ano]]),0))</f>
        <v>12x36</v>
      </c>
      <c r="R318" s="97" t="str" cm="1">
        <f t="array" ref="R318">INDEX('Jornada Prevista'!$M:$M,MATCH(1,('Jornada Prevista'!$B:$B=FOcorrencias[[#This Row],[Matricula]])*('Jornada Prevista'!$P:$P=FOcorrencias[[#This Row],[Mês/Ano]]),0))</f>
        <v>CLT</v>
      </c>
      <c r="S318" s="97">
        <f>SUMIFS('Jornada Prevista'!$G:$G,'Jornada Prevista'!$B:$B,FOcorrencias[[#This Row],[Matricula]],'Jornada Prevista'!$P:$P,FOcorrencias[[#This Row],[Mês/Ano]])</f>
        <v>184.80000000000015</v>
      </c>
      <c r="T318" s="105">
        <f>SUMIFS('Jornada Prevista'!$N:$N,'Jornada Prevista'!$B:$B,FOcorrencias[[#This Row],[Matricula]],'Jornada Prevista'!$P:$P,FOcorrencias[[#This Row],[Mês/Ano]])</f>
        <v>10152.82</v>
      </c>
      <c r="U318" s="101">
        <f>SUMIFS('Jornada Prevista'!$O:$O,'Jornada Prevista'!$B:$B,FOcorrencias[[#This Row],[Matricula]],'Jornada Prevista'!$P:$P,FOcorrencias[[#This Row],[Mês/Ano]])</f>
        <v>54.939502164502116</v>
      </c>
      <c r="V318" s="94" t="str">
        <f>IF(FOcorrencias[[#This Row],[Data da Ocorrência]]="","",TEXT(FOcorrencias[[#This Row],[Data da Ocorrência]],"mm/aaaa"))</f>
        <v>10/2025</v>
      </c>
    </row>
    <row r="319" spans="2:22" ht="14.4" x14ac:dyDescent="0.25">
      <c r="B319" s="61">
        <v>316</v>
      </c>
      <c r="C319" s="51" t="s">
        <v>200</v>
      </c>
      <c r="D319" s="63" t="str">
        <f>IF(FOcorrencias[[#This Row],[Data da Ocorrência]]="","",TEXT(FOcorrencias[[#This Row],[Data da Ocorrência]],"dddd"))</f>
        <v>segunda-feira</v>
      </c>
      <c r="E319" s="79">
        <v>37</v>
      </c>
      <c r="F319" s="80" t="str">
        <f>IF(FOcorrencias[[#This Row],[Matricula]]="","",VLOOKUP(FOcorrencias[[#This Row],[Matricula]],Cadastros!$P:$Q,2,0))</f>
        <v>Funcionario 37</v>
      </c>
      <c r="G319" s="49" t="s">
        <v>90</v>
      </c>
      <c r="H319" s="79" t="s">
        <v>369</v>
      </c>
      <c r="I319" s="81" t="s">
        <v>400</v>
      </c>
      <c r="J319" s="82" t="s">
        <v>371</v>
      </c>
      <c r="K319" s="85" t="s">
        <v>370</v>
      </c>
      <c r="L319" s="89"/>
      <c r="M319" s="101" t="str" cm="1">
        <f t="array" ref="M319">INDEX('Jornada Prevista'!$H:$H,MATCH(1,('Jornada Prevista'!$B:$B=FOcorrencias[[#This Row],[Matricula]])*('Jornada Prevista'!$P:$P=FOcorrencias[[#This Row],[Mês/Ano]]),0))</f>
        <v>Empresa X</v>
      </c>
      <c r="N319" s="101" t="str" cm="1">
        <f t="array" ref="N319">INDEX('Jornada Prevista'!$I:$I,MATCH(1,('Jornada Prevista'!$B:$B=FOcorrencias[[#This Row],[Matricula]])*('Jornada Prevista'!$P:$P=FOcorrencias[[#This Row],[Mês/Ano]]),0))</f>
        <v>Marketing</v>
      </c>
      <c r="O319" s="97" t="str" cm="1">
        <f t="array" ref="O319">INDEX('Jornada Prevista'!$J:$J,MATCH(1,('Jornada Prevista'!$B:$B=FOcorrencias[[#This Row],[Matricula]])*('Jornada Prevista'!$P:$P=FOcorrencias[[#This Row],[Mês/Ano]]),0))</f>
        <v>Operador</v>
      </c>
      <c r="P319" s="97" t="str" cm="1">
        <f t="array" ref="P319">INDEX('Jornada Prevista'!$K:$K,MATCH(1,('Jornada Prevista'!$B:$B=FOcorrencias[[#This Row],[Matricula]])*('Jornada Prevista'!$P:$P=FOcorrencias[[#This Row],[Mês/Ano]]),0))</f>
        <v>Turno B</v>
      </c>
      <c r="Q319" s="97" t="str" cm="1">
        <f t="array" ref="Q319">INDEX('Jornada Prevista'!$L:$L,MATCH(1,('Jornada Prevista'!$B:$B=FOcorrencias[[#This Row],[Matricula]])*('Jornada Prevista'!$P:$P=FOcorrencias[[#This Row],[Mês/Ano]]),0))</f>
        <v>5x1</v>
      </c>
      <c r="R319" s="97" t="str" cm="1">
        <f t="array" ref="R319">INDEX('Jornada Prevista'!$M:$M,MATCH(1,('Jornada Prevista'!$B:$B=FOcorrencias[[#This Row],[Matricula]])*('Jornada Prevista'!$P:$P=FOcorrencias[[#This Row],[Mês/Ano]]),0))</f>
        <v>PJ</v>
      </c>
      <c r="S319" s="97">
        <f>SUMIFS('Jornada Prevista'!$G:$G,'Jornada Prevista'!$B:$B,FOcorrencias[[#This Row],[Matricula]],'Jornada Prevista'!$P:$P,FOcorrencias[[#This Row],[Mês/Ano]])</f>
        <v>184.80000000000015</v>
      </c>
      <c r="T319" s="105">
        <f>SUMIFS('Jornada Prevista'!$N:$N,'Jornada Prevista'!$B:$B,FOcorrencias[[#This Row],[Matricula]],'Jornada Prevista'!$P:$P,FOcorrencias[[#This Row],[Mês/Ano]])</f>
        <v>3124.63</v>
      </c>
      <c r="U319" s="101">
        <f>SUMIFS('Jornada Prevista'!$O:$O,'Jornada Prevista'!$B:$B,FOcorrencias[[#This Row],[Matricula]],'Jornada Prevista'!$P:$P,FOcorrencias[[#This Row],[Mês/Ano]])</f>
        <v>16.908170995670982</v>
      </c>
      <c r="V319" s="94" t="str">
        <f>IF(FOcorrencias[[#This Row],[Data da Ocorrência]]="","",TEXT(FOcorrencias[[#This Row],[Data da Ocorrência]],"mm/aaaa"))</f>
        <v>05/2025</v>
      </c>
    </row>
    <row r="320" spans="2:22" ht="14.4" x14ac:dyDescent="0.25">
      <c r="B320" s="61">
        <v>317</v>
      </c>
      <c r="C320" s="51" t="s">
        <v>196</v>
      </c>
      <c r="D320" s="63" t="str">
        <f>IF(FOcorrencias[[#This Row],[Data da Ocorrência]]="","",TEXT(FOcorrencias[[#This Row],[Data da Ocorrência]],"dddd"))</f>
        <v>domingo</v>
      </c>
      <c r="E320" s="79">
        <v>37</v>
      </c>
      <c r="F320" s="80" t="str">
        <f>IF(FOcorrencias[[#This Row],[Matricula]]="","",VLOOKUP(FOcorrencias[[#This Row],[Matricula]],Cadastros!$P:$Q,2,0))</f>
        <v>Funcionario 37</v>
      </c>
      <c r="G320" s="49" t="s">
        <v>87</v>
      </c>
      <c r="H320" s="79" t="s">
        <v>366</v>
      </c>
      <c r="I320" s="81" t="s">
        <v>393</v>
      </c>
      <c r="J320" s="82" t="s">
        <v>95</v>
      </c>
      <c r="K320" s="85" t="s">
        <v>379</v>
      </c>
      <c r="L320" s="89"/>
      <c r="M320" s="101" t="str" cm="1">
        <f t="array" ref="M320">INDEX('Jornada Prevista'!$H:$H,MATCH(1,('Jornada Prevista'!$B:$B=FOcorrencias[[#This Row],[Matricula]])*('Jornada Prevista'!$P:$P=FOcorrencias[[#This Row],[Mês/Ano]]),0))</f>
        <v>Empresa Z</v>
      </c>
      <c r="N320" s="101" t="str" cm="1">
        <f t="array" ref="N320">INDEX('Jornada Prevista'!$I:$I,MATCH(1,('Jornada Prevista'!$B:$B=FOcorrencias[[#This Row],[Matricula]])*('Jornada Prevista'!$P:$P=FOcorrencias[[#This Row],[Mês/Ano]]),0))</f>
        <v>Financeiro</v>
      </c>
      <c r="O320" s="97" t="str" cm="1">
        <f t="array" ref="O320">INDEX('Jornada Prevista'!$J:$J,MATCH(1,('Jornada Prevista'!$B:$B=FOcorrencias[[#This Row],[Matricula]])*('Jornada Prevista'!$P:$P=FOcorrencias[[#This Row],[Mês/Ano]]),0))</f>
        <v>Consultor</v>
      </c>
      <c r="P320" s="97" t="str" cm="1">
        <f t="array" ref="P320">INDEX('Jornada Prevista'!$K:$K,MATCH(1,('Jornada Prevista'!$B:$B=FOcorrencias[[#This Row],[Matricula]])*('Jornada Prevista'!$P:$P=FOcorrencias[[#This Row],[Mês/Ano]]),0))</f>
        <v>Turno B</v>
      </c>
      <c r="Q320" s="97" t="str" cm="1">
        <f t="array" ref="Q320">INDEX('Jornada Prevista'!$L:$L,MATCH(1,('Jornada Prevista'!$B:$B=FOcorrencias[[#This Row],[Matricula]])*('Jornada Prevista'!$P:$P=FOcorrencias[[#This Row],[Mês/Ano]]),0))</f>
        <v>5x1</v>
      </c>
      <c r="R320" s="97" t="str" cm="1">
        <f t="array" ref="R320">INDEX('Jornada Prevista'!$M:$M,MATCH(1,('Jornada Prevista'!$B:$B=FOcorrencias[[#This Row],[Matricula]])*('Jornada Prevista'!$P:$P=FOcorrencias[[#This Row],[Mês/Ano]]),0))</f>
        <v>Estágio</v>
      </c>
      <c r="S320" s="97">
        <f>SUMIFS('Jornada Prevista'!$G:$G,'Jornada Prevista'!$B:$B,FOcorrencias[[#This Row],[Matricula]],'Jornada Prevista'!$P:$P,FOcorrencias[[#This Row],[Mês/Ano]])</f>
        <v>184.80000000000015</v>
      </c>
      <c r="T320" s="105">
        <f>SUMIFS('Jornada Prevista'!$N:$N,'Jornada Prevista'!$B:$B,FOcorrencias[[#This Row],[Matricula]],'Jornada Prevista'!$P:$P,FOcorrencias[[#This Row],[Mês/Ano]])</f>
        <v>5226.3599999999997</v>
      </c>
      <c r="U320" s="101">
        <f>SUMIFS('Jornada Prevista'!$O:$O,'Jornada Prevista'!$B:$B,FOcorrencias[[#This Row],[Matricula]],'Jornada Prevista'!$P:$P,FOcorrencias[[#This Row],[Mês/Ano]])</f>
        <v>28.281168831168806</v>
      </c>
      <c r="V320" s="94" t="str">
        <f>IF(FOcorrencias[[#This Row],[Data da Ocorrência]]="","",TEXT(FOcorrencias[[#This Row],[Data da Ocorrência]],"mm/aaaa"))</f>
        <v>08/2025</v>
      </c>
    </row>
    <row r="321" spans="2:22" ht="14.4" x14ac:dyDescent="0.25">
      <c r="B321" s="61">
        <v>318</v>
      </c>
      <c r="C321" s="51" t="s">
        <v>355</v>
      </c>
      <c r="D321" s="63" t="str">
        <f>IF(FOcorrencias[[#This Row],[Data da Ocorrência]]="","",TEXT(FOcorrencias[[#This Row],[Data da Ocorrência]],"dddd"))</f>
        <v>terça-feira</v>
      </c>
      <c r="E321" s="79">
        <v>37</v>
      </c>
      <c r="F321" s="80" t="str">
        <f>IF(FOcorrencias[[#This Row],[Matricula]]="","",VLOOKUP(FOcorrencias[[#This Row],[Matricula]],Cadastros!$P:$Q,2,0))</f>
        <v>Funcionario 37</v>
      </c>
      <c r="G321" s="49" t="s">
        <v>89</v>
      </c>
      <c r="H321" s="79" t="s">
        <v>391</v>
      </c>
      <c r="I321" s="81"/>
      <c r="J321" s="82" t="s">
        <v>95</v>
      </c>
      <c r="K321" s="85" t="s">
        <v>382</v>
      </c>
      <c r="L321" s="89"/>
      <c r="M321" s="101" t="str" cm="1">
        <f t="array" ref="M321">INDEX('Jornada Prevista'!$H:$H,MATCH(1,('Jornada Prevista'!$B:$B=FOcorrencias[[#This Row],[Matricula]])*('Jornada Prevista'!$P:$P=FOcorrencias[[#This Row],[Mês/Ano]]),0))</f>
        <v>Empresa Z</v>
      </c>
      <c r="N321" s="101" t="str" cm="1">
        <f t="array" ref="N321">INDEX('Jornada Prevista'!$I:$I,MATCH(1,('Jornada Prevista'!$B:$B=FOcorrencias[[#This Row],[Matricula]])*('Jornada Prevista'!$P:$P=FOcorrencias[[#This Row],[Mês/Ano]]),0))</f>
        <v>Engenharia</v>
      </c>
      <c r="O321" s="97" t="str" cm="1">
        <f t="array" ref="O321">INDEX('Jornada Prevista'!$J:$J,MATCH(1,('Jornada Prevista'!$B:$B=FOcorrencias[[#This Row],[Matricula]])*('Jornada Prevista'!$P:$P=FOcorrencias[[#This Row],[Mês/Ano]]),0))</f>
        <v>Auxiliar Administrativo</v>
      </c>
      <c r="P321" s="97" t="str" cm="1">
        <f t="array" ref="P321">INDEX('Jornada Prevista'!$K:$K,MATCH(1,('Jornada Prevista'!$B:$B=FOcorrencias[[#This Row],[Matricula]])*('Jornada Prevista'!$P:$P=FOcorrencias[[#This Row],[Mês/Ano]]),0))</f>
        <v>Turno D</v>
      </c>
      <c r="Q321" s="97" t="str" cm="1">
        <f t="array" ref="Q321">INDEX('Jornada Prevista'!$L:$L,MATCH(1,('Jornada Prevista'!$B:$B=FOcorrencias[[#This Row],[Matricula]])*('Jornada Prevista'!$P:$P=FOcorrencias[[#This Row],[Mês/Ano]]),0))</f>
        <v>12x36</v>
      </c>
      <c r="R321" s="97" t="str" cm="1">
        <f t="array" ref="R321">INDEX('Jornada Prevista'!$M:$M,MATCH(1,('Jornada Prevista'!$B:$B=FOcorrencias[[#This Row],[Matricula]])*('Jornada Prevista'!$P:$P=FOcorrencias[[#This Row],[Mês/Ano]]),0))</f>
        <v>Estágio</v>
      </c>
      <c r="S321" s="97">
        <f>SUMIFS('Jornada Prevista'!$G:$G,'Jornada Prevista'!$B:$B,FOcorrencias[[#This Row],[Matricula]],'Jornada Prevista'!$P:$P,FOcorrencias[[#This Row],[Mês/Ano]])</f>
        <v>184.80000000000015</v>
      </c>
      <c r="T321" s="105">
        <f>SUMIFS('Jornada Prevista'!$N:$N,'Jornada Prevista'!$B:$B,FOcorrencias[[#This Row],[Matricula]],'Jornada Prevista'!$P:$P,FOcorrencias[[#This Row],[Mês/Ano]])</f>
        <v>4943.79</v>
      </c>
      <c r="U321" s="101">
        <f>SUMIFS('Jornada Prevista'!$O:$O,'Jornada Prevista'!$B:$B,FOcorrencias[[#This Row],[Matricula]],'Jornada Prevista'!$P:$P,FOcorrencias[[#This Row],[Mês/Ano]])</f>
        <v>26.752110389610369</v>
      </c>
      <c r="V321" s="94" t="str">
        <f>IF(FOcorrencias[[#This Row],[Data da Ocorrência]]="","",TEXT(FOcorrencias[[#This Row],[Data da Ocorrência]],"mm/aaaa"))</f>
        <v>07/2025</v>
      </c>
    </row>
    <row r="322" spans="2:22" ht="14.4" x14ac:dyDescent="0.25">
      <c r="B322" s="61">
        <v>319</v>
      </c>
      <c r="C322" s="51" t="s">
        <v>246</v>
      </c>
      <c r="D322" s="63" t="str">
        <f>IF(FOcorrencias[[#This Row],[Data da Ocorrência]]="","",TEXT(FOcorrencias[[#This Row],[Data da Ocorrência]],"dddd"))</f>
        <v>sexta-feira</v>
      </c>
      <c r="E322" s="79">
        <v>37</v>
      </c>
      <c r="F322" s="80" t="str">
        <f>IF(FOcorrencias[[#This Row],[Matricula]]="","",VLOOKUP(FOcorrencias[[#This Row],[Matricula]],Cadastros!$P:$Q,2,0))</f>
        <v>Funcionario 37</v>
      </c>
      <c r="G322" s="49" t="s">
        <v>87</v>
      </c>
      <c r="H322" s="79" t="s">
        <v>386</v>
      </c>
      <c r="I322" s="81" t="s">
        <v>401</v>
      </c>
      <c r="J322" s="82" t="s">
        <v>95</v>
      </c>
      <c r="K322" s="85" t="s">
        <v>375</v>
      </c>
      <c r="L322" s="89"/>
      <c r="M322" s="101" t="str" cm="1">
        <f t="array" ref="M322">INDEX('Jornada Prevista'!$H:$H,MATCH(1,('Jornada Prevista'!$B:$B=FOcorrencias[[#This Row],[Matricula]])*('Jornada Prevista'!$P:$P=FOcorrencias[[#This Row],[Mês/Ano]]),0))</f>
        <v>Empresa X</v>
      </c>
      <c r="N322" s="101" t="str" cm="1">
        <f t="array" ref="N322">INDEX('Jornada Prevista'!$I:$I,MATCH(1,('Jornada Prevista'!$B:$B=FOcorrencias[[#This Row],[Matricula]])*('Jornada Prevista'!$P:$P=FOcorrencias[[#This Row],[Mês/Ano]]),0))</f>
        <v>Marketing</v>
      </c>
      <c r="O322" s="97" t="str" cm="1">
        <f t="array" ref="O322">INDEX('Jornada Prevista'!$J:$J,MATCH(1,('Jornada Prevista'!$B:$B=FOcorrencias[[#This Row],[Matricula]])*('Jornada Prevista'!$P:$P=FOcorrencias[[#This Row],[Mês/Ano]]),0))</f>
        <v>Operador</v>
      </c>
      <c r="P322" s="97" t="str" cm="1">
        <f t="array" ref="P322">INDEX('Jornada Prevista'!$K:$K,MATCH(1,('Jornada Prevista'!$B:$B=FOcorrencias[[#This Row],[Matricula]])*('Jornada Prevista'!$P:$P=FOcorrencias[[#This Row],[Mês/Ano]]),0))</f>
        <v>Turno B</v>
      </c>
      <c r="Q322" s="97" t="str" cm="1">
        <f t="array" ref="Q322">INDEX('Jornada Prevista'!$L:$L,MATCH(1,('Jornada Prevista'!$B:$B=FOcorrencias[[#This Row],[Matricula]])*('Jornada Prevista'!$P:$P=FOcorrencias[[#This Row],[Mês/Ano]]),0))</f>
        <v>5x1</v>
      </c>
      <c r="R322" s="97" t="str" cm="1">
        <f t="array" ref="R322">INDEX('Jornada Prevista'!$M:$M,MATCH(1,('Jornada Prevista'!$B:$B=FOcorrencias[[#This Row],[Matricula]])*('Jornada Prevista'!$P:$P=FOcorrencias[[#This Row],[Mês/Ano]]),0))</f>
        <v>PJ</v>
      </c>
      <c r="S322" s="97">
        <f>SUMIFS('Jornada Prevista'!$G:$G,'Jornada Prevista'!$B:$B,FOcorrencias[[#This Row],[Matricula]],'Jornada Prevista'!$P:$P,FOcorrencias[[#This Row],[Mês/Ano]])</f>
        <v>184.80000000000015</v>
      </c>
      <c r="T322" s="105">
        <f>SUMIFS('Jornada Prevista'!$N:$N,'Jornada Prevista'!$B:$B,FOcorrencias[[#This Row],[Matricula]],'Jornada Prevista'!$P:$P,FOcorrencias[[#This Row],[Mês/Ano]])</f>
        <v>3124.63</v>
      </c>
      <c r="U322" s="101">
        <f>SUMIFS('Jornada Prevista'!$O:$O,'Jornada Prevista'!$B:$B,FOcorrencias[[#This Row],[Matricula]],'Jornada Prevista'!$P:$P,FOcorrencias[[#This Row],[Mês/Ano]])</f>
        <v>16.908170995670982</v>
      </c>
      <c r="V322" s="94" t="str">
        <f>IF(FOcorrencias[[#This Row],[Data da Ocorrência]]="","",TEXT(FOcorrencias[[#This Row],[Data da Ocorrência]],"mm/aaaa"))</f>
        <v>05/2025</v>
      </c>
    </row>
    <row r="323" spans="2:22" ht="14.4" x14ac:dyDescent="0.25">
      <c r="B323" s="61">
        <v>320</v>
      </c>
      <c r="C323" s="51" t="s">
        <v>356</v>
      </c>
      <c r="D323" s="63" t="str">
        <f>IF(FOcorrencias[[#This Row],[Data da Ocorrência]]="","",TEXT(FOcorrencias[[#This Row],[Data da Ocorrência]],"dddd"))</f>
        <v>sábado</v>
      </c>
      <c r="E323" s="79">
        <v>37</v>
      </c>
      <c r="F323" s="80" t="str">
        <f>IF(FOcorrencias[[#This Row],[Matricula]]="","",VLOOKUP(FOcorrencias[[#This Row],[Matricula]],Cadastros!$P:$Q,2,0))</f>
        <v>Funcionario 37</v>
      </c>
      <c r="G323" s="49" t="s">
        <v>88</v>
      </c>
      <c r="H323" s="79" t="s">
        <v>369</v>
      </c>
      <c r="I323" s="81"/>
      <c r="J323" s="82" t="s">
        <v>371</v>
      </c>
      <c r="K323" s="85" t="s">
        <v>396</v>
      </c>
      <c r="L323" s="89" t="s">
        <v>392</v>
      </c>
      <c r="M323" s="101" t="str" cm="1">
        <f t="array" ref="M323">INDEX('Jornada Prevista'!$H:$H,MATCH(1,('Jornada Prevista'!$B:$B=FOcorrencias[[#This Row],[Matricula]])*('Jornada Prevista'!$P:$P=FOcorrencias[[#This Row],[Mês/Ano]]),0))</f>
        <v>Empresa X</v>
      </c>
      <c r="N323" s="101" t="str" cm="1">
        <f t="array" ref="N323">INDEX('Jornada Prevista'!$I:$I,MATCH(1,('Jornada Prevista'!$B:$B=FOcorrencias[[#This Row],[Matricula]])*('Jornada Prevista'!$P:$P=FOcorrencias[[#This Row],[Mês/Ano]]),0))</f>
        <v>Engenharia</v>
      </c>
      <c r="O323" s="97" t="str" cm="1">
        <f t="array" ref="O323">INDEX('Jornada Prevista'!$J:$J,MATCH(1,('Jornada Prevista'!$B:$B=FOcorrencias[[#This Row],[Matricula]])*('Jornada Prevista'!$P:$P=FOcorrencias[[#This Row],[Mês/Ano]]),0))</f>
        <v>Supervisor</v>
      </c>
      <c r="P323" s="97" t="str" cm="1">
        <f t="array" ref="P323">INDEX('Jornada Prevista'!$K:$K,MATCH(1,('Jornada Prevista'!$B:$B=FOcorrencias[[#This Row],[Matricula]])*('Jornada Prevista'!$P:$P=FOcorrencias[[#This Row],[Mês/Ano]]),0))</f>
        <v>Turno Folguista</v>
      </c>
      <c r="Q323" s="97" t="str" cm="1">
        <f t="array" ref="Q323">INDEX('Jornada Prevista'!$L:$L,MATCH(1,('Jornada Prevista'!$B:$B=FOcorrencias[[#This Row],[Matricula]])*('Jornada Prevista'!$P:$P=FOcorrencias[[#This Row],[Mês/Ano]]),0))</f>
        <v>12x36</v>
      </c>
      <c r="R323" s="97" t="str" cm="1">
        <f t="array" ref="R323">INDEX('Jornada Prevista'!$M:$M,MATCH(1,('Jornada Prevista'!$B:$B=FOcorrencias[[#This Row],[Matricula]])*('Jornada Prevista'!$P:$P=FOcorrencias[[#This Row],[Mês/Ano]]),0))</f>
        <v>CLT</v>
      </c>
      <c r="S323" s="97">
        <f>SUMIFS('Jornada Prevista'!$G:$G,'Jornada Prevista'!$B:$B,FOcorrencias[[#This Row],[Matricula]],'Jornada Prevista'!$P:$P,FOcorrencias[[#This Row],[Mês/Ano]])</f>
        <v>184.80000000000015</v>
      </c>
      <c r="T323" s="105">
        <f>SUMIFS('Jornada Prevista'!$N:$N,'Jornada Prevista'!$B:$B,FOcorrencias[[#This Row],[Matricula]],'Jornada Prevista'!$P:$P,FOcorrencias[[#This Row],[Mês/Ano]])</f>
        <v>3979.22</v>
      </c>
      <c r="U323" s="101">
        <f>SUMIFS('Jornada Prevista'!$O:$O,'Jornada Prevista'!$B:$B,FOcorrencias[[#This Row],[Matricula]],'Jornada Prevista'!$P:$P,FOcorrencias[[#This Row],[Mês/Ano]])</f>
        <v>21.532575757575739</v>
      </c>
      <c r="V323" s="94" t="str">
        <f>IF(FOcorrencias[[#This Row],[Data da Ocorrência]]="","",TEXT(FOcorrencias[[#This Row],[Data da Ocorrência]],"mm/aaaa"))</f>
        <v>11/2025</v>
      </c>
    </row>
    <row r="324" spans="2:22" ht="14.4" x14ac:dyDescent="0.25">
      <c r="B324" s="61">
        <v>321</v>
      </c>
      <c r="C324" s="51" t="s">
        <v>343</v>
      </c>
      <c r="D324" s="63" t="str">
        <f>IF(FOcorrencias[[#This Row],[Data da Ocorrência]]="","",TEXT(FOcorrencias[[#This Row],[Data da Ocorrência]],"dddd"))</f>
        <v>domingo</v>
      </c>
      <c r="E324" s="79">
        <v>37</v>
      </c>
      <c r="F324" s="80" t="str">
        <f>IF(FOcorrencias[[#This Row],[Matricula]]="","",VLOOKUP(FOcorrencias[[#This Row],[Matricula]],Cadastros!$P:$Q,2,0))</f>
        <v>Funcionario 37</v>
      </c>
      <c r="G324" s="49" t="s">
        <v>87</v>
      </c>
      <c r="H324" s="79" t="s">
        <v>391</v>
      </c>
      <c r="I324" s="81"/>
      <c r="J324" s="82" t="s">
        <v>371</v>
      </c>
      <c r="K324" s="85" t="s">
        <v>380</v>
      </c>
      <c r="L324" s="89"/>
      <c r="M324" s="101" t="str" cm="1">
        <f t="array" ref="M324">INDEX('Jornada Prevista'!$H:$H,MATCH(1,('Jornada Prevista'!$B:$B=FOcorrencias[[#This Row],[Matricula]])*('Jornada Prevista'!$P:$P=FOcorrencias[[#This Row],[Mês/Ano]]),0))</f>
        <v>Empresa X</v>
      </c>
      <c r="N324" s="101" t="str" cm="1">
        <f t="array" ref="N324">INDEX('Jornada Prevista'!$I:$I,MATCH(1,('Jornada Prevista'!$B:$B=FOcorrencias[[#This Row],[Matricula]])*('Jornada Prevista'!$P:$P=FOcorrencias[[#This Row],[Mês/Ano]]),0))</f>
        <v>Marketing</v>
      </c>
      <c r="O324" s="97" t="str" cm="1">
        <f t="array" ref="O324">INDEX('Jornada Prevista'!$J:$J,MATCH(1,('Jornada Prevista'!$B:$B=FOcorrencias[[#This Row],[Matricula]])*('Jornada Prevista'!$P:$P=FOcorrencias[[#This Row],[Mês/Ano]]),0))</f>
        <v>Operador</v>
      </c>
      <c r="P324" s="97" t="str" cm="1">
        <f t="array" ref="P324">INDEX('Jornada Prevista'!$K:$K,MATCH(1,('Jornada Prevista'!$B:$B=FOcorrencias[[#This Row],[Matricula]])*('Jornada Prevista'!$P:$P=FOcorrencias[[#This Row],[Mês/Ano]]),0))</f>
        <v>Turno B</v>
      </c>
      <c r="Q324" s="97" t="str" cm="1">
        <f t="array" ref="Q324">INDEX('Jornada Prevista'!$L:$L,MATCH(1,('Jornada Prevista'!$B:$B=FOcorrencias[[#This Row],[Matricula]])*('Jornada Prevista'!$P:$P=FOcorrencias[[#This Row],[Mês/Ano]]),0))</f>
        <v>5x1</v>
      </c>
      <c r="R324" s="97" t="str" cm="1">
        <f t="array" ref="R324">INDEX('Jornada Prevista'!$M:$M,MATCH(1,('Jornada Prevista'!$B:$B=FOcorrencias[[#This Row],[Matricula]])*('Jornada Prevista'!$P:$P=FOcorrencias[[#This Row],[Mês/Ano]]),0))</f>
        <v>PJ</v>
      </c>
      <c r="S324" s="97">
        <f>SUMIFS('Jornada Prevista'!$G:$G,'Jornada Prevista'!$B:$B,FOcorrencias[[#This Row],[Matricula]],'Jornada Prevista'!$P:$P,FOcorrencias[[#This Row],[Mês/Ano]])</f>
        <v>184.80000000000015</v>
      </c>
      <c r="T324" s="105">
        <f>SUMIFS('Jornada Prevista'!$N:$N,'Jornada Prevista'!$B:$B,FOcorrencias[[#This Row],[Matricula]],'Jornada Prevista'!$P:$P,FOcorrencias[[#This Row],[Mês/Ano]])</f>
        <v>3124.63</v>
      </c>
      <c r="U324" s="101">
        <f>SUMIFS('Jornada Prevista'!$O:$O,'Jornada Prevista'!$B:$B,FOcorrencias[[#This Row],[Matricula]],'Jornada Prevista'!$P:$P,FOcorrencias[[#This Row],[Mês/Ano]])</f>
        <v>16.908170995670982</v>
      </c>
      <c r="V324" s="94" t="str">
        <f>IF(FOcorrencias[[#This Row],[Data da Ocorrência]]="","",TEXT(FOcorrencias[[#This Row],[Data da Ocorrência]],"mm/aaaa"))</f>
        <v>05/2025</v>
      </c>
    </row>
    <row r="325" spans="2:22" ht="14.4" x14ac:dyDescent="0.25">
      <c r="B325" s="61">
        <v>322</v>
      </c>
      <c r="C325" s="51" t="s">
        <v>231</v>
      </c>
      <c r="D325" s="63" t="str">
        <f>IF(FOcorrencias[[#This Row],[Data da Ocorrência]]="","",TEXT(FOcorrencias[[#This Row],[Data da Ocorrência]],"dddd"))</f>
        <v>quinta-feira</v>
      </c>
      <c r="E325" s="79">
        <v>38</v>
      </c>
      <c r="F325" s="80" t="str">
        <f>IF(FOcorrencias[[#This Row],[Matricula]]="","",VLOOKUP(FOcorrencias[[#This Row],[Matricula]],Cadastros!$P:$Q,2,0))</f>
        <v>Funcionario 38</v>
      </c>
      <c r="G325" s="49" t="s">
        <v>89</v>
      </c>
      <c r="H325" s="79" t="s">
        <v>378</v>
      </c>
      <c r="I325" s="81"/>
      <c r="J325" s="82" t="s">
        <v>371</v>
      </c>
      <c r="K325" s="85" t="s">
        <v>398</v>
      </c>
      <c r="L325" s="89"/>
      <c r="M325" s="101" t="str" cm="1">
        <f t="array" ref="M325">INDEX('Jornada Prevista'!$H:$H,MATCH(1,('Jornada Prevista'!$B:$B=FOcorrencias[[#This Row],[Matricula]])*('Jornada Prevista'!$P:$P=FOcorrencias[[#This Row],[Mês/Ano]]),0))</f>
        <v>Empresa Y</v>
      </c>
      <c r="N325" s="101" t="str" cm="1">
        <f t="array" ref="N325">INDEX('Jornada Prevista'!$I:$I,MATCH(1,('Jornada Prevista'!$B:$B=FOcorrencias[[#This Row],[Matricula]])*('Jornada Prevista'!$P:$P=FOcorrencias[[#This Row],[Mês/Ano]]),0))</f>
        <v>Engenharia</v>
      </c>
      <c r="O325" s="97" t="str" cm="1">
        <f t="array" ref="O325">INDEX('Jornada Prevista'!$J:$J,MATCH(1,('Jornada Prevista'!$B:$B=FOcorrencias[[#This Row],[Matricula]])*('Jornada Prevista'!$P:$P=FOcorrencias[[#This Row],[Mês/Ano]]),0))</f>
        <v>Auxiliar Administrativo</v>
      </c>
      <c r="P325" s="97" t="str" cm="1">
        <f t="array" ref="P325">INDEX('Jornada Prevista'!$K:$K,MATCH(1,('Jornada Prevista'!$B:$B=FOcorrencias[[#This Row],[Matricula]])*('Jornada Prevista'!$P:$P=FOcorrencias[[#This Row],[Mês/Ano]]),0))</f>
        <v>Turno A</v>
      </c>
      <c r="Q325" s="97" t="str" cm="1">
        <f t="array" ref="Q325">INDEX('Jornada Prevista'!$L:$L,MATCH(1,('Jornada Prevista'!$B:$B=FOcorrencias[[#This Row],[Matricula]])*('Jornada Prevista'!$P:$P=FOcorrencias[[#This Row],[Mês/Ano]]),0))</f>
        <v>12x36</v>
      </c>
      <c r="R325" s="97" t="str" cm="1">
        <f t="array" ref="R325">INDEX('Jornada Prevista'!$M:$M,MATCH(1,('Jornada Prevista'!$B:$B=FOcorrencias[[#This Row],[Matricula]])*('Jornada Prevista'!$P:$P=FOcorrencias[[#This Row],[Mês/Ano]]),0))</f>
        <v>CLT</v>
      </c>
      <c r="S325" s="97">
        <f>SUMIFS('Jornada Prevista'!$G:$G,'Jornada Prevista'!$B:$B,FOcorrencias[[#This Row],[Matricula]],'Jornada Prevista'!$P:$P,FOcorrencias[[#This Row],[Mês/Ano]])</f>
        <v>184.80000000000015</v>
      </c>
      <c r="T325" s="105">
        <f>SUMIFS('Jornada Prevista'!$N:$N,'Jornada Prevista'!$B:$B,FOcorrencias[[#This Row],[Matricula]],'Jornada Prevista'!$P:$P,FOcorrencias[[#This Row],[Mês/Ano]])</f>
        <v>6412.65</v>
      </c>
      <c r="U325" s="101">
        <f>SUMIFS('Jornada Prevista'!$O:$O,'Jornada Prevista'!$B:$B,FOcorrencias[[#This Row],[Matricula]],'Jornada Prevista'!$P:$P,FOcorrencias[[#This Row],[Mês/Ano]])</f>
        <v>34.700487012986983</v>
      </c>
      <c r="V325" s="94" t="str">
        <f>IF(FOcorrencias[[#This Row],[Data da Ocorrência]]="","",TEXT(FOcorrencias[[#This Row],[Data da Ocorrência]],"mm/aaaa"))</f>
        <v>01/2025</v>
      </c>
    </row>
    <row r="326" spans="2:22" ht="14.4" x14ac:dyDescent="0.25">
      <c r="B326" s="61">
        <v>323</v>
      </c>
      <c r="C326" s="51" t="s">
        <v>207</v>
      </c>
      <c r="D326" s="63" t="str">
        <f>IF(FOcorrencias[[#This Row],[Data da Ocorrência]]="","",TEXT(FOcorrencias[[#This Row],[Data da Ocorrência]],"dddd"))</f>
        <v>sexta-feira</v>
      </c>
      <c r="E326" s="79">
        <v>38</v>
      </c>
      <c r="F326" s="80" t="str">
        <f>IF(FOcorrencias[[#This Row],[Matricula]]="","",VLOOKUP(FOcorrencias[[#This Row],[Matricula]],Cadastros!$P:$Q,2,0))</f>
        <v>Funcionario 38</v>
      </c>
      <c r="G326" s="49" t="s">
        <v>87</v>
      </c>
      <c r="H326" s="79" t="s">
        <v>366</v>
      </c>
      <c r="I326" s="81" t="s">
        <v>401</v>
      </c>
      <c r="J326" s="82" t="s">
        <v>95</v>
      </c>
      <c r="K326" s="85" t="s">
        <v>375</v>
      </c>
      <c r="L326" s="89"/>
      <c r="M326" s="101" t="str" cm="1">
        <f t="array" ref="M326">INDEX('Jornada Prevista'!$H:$H,MATCH(1,('Jornada Prevista'!$B:$B=FOcorrencias[[#This Row],[Matricula]])*('Jornada Prevista'!$P:$P=FOcorrencias[[#This Row],[Mês/Ano]]),0))</f>
        <v>Empresa Y</v>
      </c>
      <c r="N326" s="101" t="str" cm="1">
        <f t="array" ref="N326">INDEX('Jornada Prevista'!$I:$I,MATCH(1,('Jornada Prevista'!$B:$B=FOcorrencias[[#This Row],[Matricula]])*('Jornada Prevista'!$P:$P=FOcorrencias[[#This Row],[Mês/Ano]]),0))</f>
        <v>Engenharia</v>
      </c>
      <c r="O326" s="97" t="str" cm="1">
        <f t="array" ref="O326">INDEX('Jornada Prevista'!$J:$J,MATCH(1,('Jornada Prevista'!$B:$B=FOcorrencias[[#This Row],[Matricula]])*('Jornada Prevista'!$P:$P=FOcorrencias[[#This Row],[Mês/Ano]]),0))</f>
        <v>Auxiliar Administrativo</v>
      </c>
      <c r="P326" s="97" t="str" cm="1">
        <f t="array" ref="P326">INDEX('Jornada Prevista'!$K:$K,MATCH(1,('Jornada Prevista'!$B:$B=FOcorrencias[[#This Row],[Matricula]])*('Jornada Prevista'!$P:$P=FOcorrencias[[#This Row],[Mês/Ano]]),0))</f>
        <v>Turno A</v>
      </c>
      <c r="Q326" s="97" t="str" cm="1">
        <f t="array" ref="Q326">INDEX('Jornada Prevista'!$L:$L,MATCH(1,('Jornada Prevista'!$B:$B=FOcorrencias[[#This Row],[Matricula]])*('Jornada Prevista'!$P:$P=FOcorrencias[[#This Row],[Mês/Ano]]),0))</f>
        <v>12x36</v>
      </c>
      <c r="R326" s="97" t="str" cm="1">
        <f t="array" ref="R326">INDEX('Jornada Prevista'!$M:$M,MATCH(1,('Jornada Prevista'!$B:$B=FOcorrencias[[#This Row],[Matricula]])*('Jornada Prevista'!$P:$P=FOcorrencias[[#This Row],[Mês/Ano]]),0))</f>
        <v>CLT</v>
      </c>
      <c r="S326" s="97">
        <f>SUMIFS('Jornada Prevista'!$G:$G,'Jornada Prevista'!$B:$B,FOcorrencias[[#This Row],[Matricula]],'Jornada Prevista'!$P:$P,FOcorrencias[[#This Row],[Mês/Ano]])</f>
        <v>184.80000000000015</v>
      </c>
      <c r="T326" s="105">
        <f>SUMIFS('Jornada Prevista'!$N:$N,'Jornada Prevista'!$B:$B,FOcorrencias[[#This Row],[Matricula]],'Jornada Prevista'!$P:$P,FOcorrencias[[#This Row],[Mês/Ano]])</f>
        <v>6412.65</v>
      </c>
      <c r="U326" s="101">
        <f>SUMIFS('Jornada Prevista'!$O:$O,'Jornada Prevista'!$B:$B,FOcorrencias[[#This Row],[Matricula]],'Jornada Prevista'!$P:$P,FOcorrencias[[#This Row],[Mês/Ano]])</f>
        <v>34.700487012986983</v>
      </c>
      <c r="V326" s="94" t="str">
        <f>IF(FOcorrencias[[#This Row],[Data da Ocorrência]]="","",TEXT(FOcorrencias[[#This Row],[Data da Ocorrência]],"mm/aaaa"))</f>
        <v>01/2025</v>
      </c>
    </row>
    <row r="327" spans="2:22" ht="14.4" x14ac:dyDescent="0.25">
      <c r="B327" s="61">
        <v>324</v>
      </c>
      <c r="C327" s="51" t="s">
        <v>357</v>
      </c>
      <c r="D327" s="63" t="str">
        <f>IF(FOcorrencias[[#This Row],[Data da Ocorrência]]="","",TEXT(FOcorrencias[[#This Row],[Data da Ocorrência]],"dddd"))</f>
        <v>terça-feira</v>
      </c>
      <c r="E327" s="79">
        <v>38</v>
      </c>
      <c r="F327" s="80" t="str">
        <f>IF(FOcorrencias[[#This Row],[Matricula]]="","",VLOOKUP(FOcorrencias[[#This Row],[Matricula]],Cadastros!$P:$Q,2,0))</f>
        <v>Funcionario 38</v>
      </c>
      <c r="G327" s="49" t="s">
        <v>90</v>
      </c>
      <c r="H327" s="79" t="s">
        <v>373</v>
      </c>
      <c r="I327" s="81" t="s">
        <v>404</v>
      </c>
      <c r="J327" s="82" t="s">
        <v>95</v>
      </c>
      <c r="K327" s="85" t="s">
        <v>379</v>
      </c>
      <c r="L327" s="89" t="s">
        <v>395</v>
      </c>
      <c r="M327" s="101" t="str" cm="1">
        <f t="array" ref="M327">INDEX('Jornada Prevista'!$H:$H,MATCH(1,('Jornada Prevista'!$B:$B=FOcorrencias[[#This Row],[Matricula]])*('Jornada Prevista'!$P:$P=FOcorrencias[[#This Row],[Mês/Ano]]),0))</f>
        <v>Empresa Z</v>
      </c>
      <c r="N327" s="101" t="str" cm="1">
        <f t="array" ref="N327">INDEX('Jornada Prevista'!$I:$I,MATCH(1,('Jornada Prevista'!$B:$B=FOcorrencias[[#This Row],[Matricula]])*('Jornada Prevista'!$P:$P=FOcorrencias[[#This Row],[Mês/Ano]]),0))</f>
        <v>Engenharia</v>
      </c>
      <c r="O327" s="97" t="str" cm="1">
        <f t="array" ref="O327">INDEX('Jornada Prevista'!$J:$J,MATCH(1,('Jornada Prevista'!$B:$B=FOcorrencias[[#This Row],[Matricula]])*('Jornada Prevista'!$P:$P=FOcorrencias[[#This Row],[Mês/Ano]]),0))</f>
        <v>Analista</v>
      </c>
      <c r="P327" s="97" t="str" cm="1">
        <f t="array" ref="P327">INDEX('Jornada Prevista'!$K:$K,MATCH(1,('Jornada Prevista'!$B:$B=FOcorrencias[[#This Row],[Matricula]])*('Jornada Prevista'!$P:$P=FOcorrencias[[#This Row],[Mês/Ano]]),0))</f>
        <v>Turno C</v>
      </c>
      <c r="Q327" s="97" t="str" cm="1">
        <f t="array" ref="Q327">INDEX('Jornada Prevista'!$L:$L,MATCH(1,('Jornada Prevista'!$B:$B=FOcorrencias[[#This Row],[Matricula]])*('Jornada Prevista'!$P:$P=FOcorrencias[[#This Row],[Mês/Ano]]),0))</f>
        <v>6x1</v>
      </c>
      <c r="R327" s="97" t="str" cm="1">
        <f t="array" ref="R327">INDEX('Jornada Prevista'!$M:$M,MATCH(1,('Jornada Prevista'!$B:$B=FOcorrencias[[#This Row],[Matricula]])*('Jornada Prevista'!$P:$P=FOcorrencias[[#This Row],[Mês/Ano]]),0))</f>
        <v>Estágio</v>
      </c>
      <c r="S327" s="97">
        <f>SUMIFS('Jornada Prevista'!$G:$G,'Jornada Prevista'!$B:$B,FOcorrencias[[#This Row],[Matricula]],'Jornada Prevista'!$P:$P,FOcorrencias[[#This Row],[Mês/Ano]])</f>
        <v>184.80000000000015</v>
      </c>
      <c r="T327" s="105">
        <f>SUMIFS('Jornada Prevista'!$N:$N,'Jornada Prevista'!$B:$B,FOcorrencias[[#This Row],[Matricula]],'Jornada Prevista'!$P:$P,FOcorrencias[[#This Row],[Mês/Ano]])</f>
        <v>5675.35</v>
      </c>
      <c r="U327" s="101">
        <f>SUMIFS('Jornada Prevista'!$O:$O,'Jornada Prevista'!$B:$B,FOcorrencias[[#This Row],[Matricula]],'Jornada Prevista'!$P:$P,FOcorrencias[[#This Row],[Mês/Ano]])</f>
        <v>30.710768398268375</v>
      </c>
      <c r="V327" s="94" t="str">
        <f>IF(FOcorrencias[[#This Row],[Data da Ocorrência]]="","",TEXT(FOcorrencias[[#This Row],[Data da Ocorrência]],"mm/aaaa"))</f>
        <v>11/2025</v>
      </c>
    </row>
    <row r="328" spans="2:22" ht="14.4" x14ac:dyDescent="0.25">
      <c r="B328" s="61">
        <v>325</v>
      </c>
      <c r="C328" s="51" t="s">
        <v>195</v>
      </c>
      <c r="D328" s="63" t="str">
        <f>IF(FOcorrencias[[#This Row],[Data da Ocorrência]]="","",TEXT(FOcorrencias[[#This Row],[Data da Ocorrência]],"dddd"))</f>
        <v>quarta-feira</v>
      </c>
      <c r="E328" s="79">
        <v>38</v>
      </c>
      <c r="F328" s="80" t="str">
        <f>IF(FOcorrencias[[#This Row],[Matricula]]="","",VLOOKUP(FOcorrencias[[#This Row],[Matricula]],Cadastros!$P:$Q,2,0))</f>
        <v>Funcionario 38</v>
      </c>
      <c r="G328" s="49" t="s">
        <v>88</v>
      </c>
      <c r="H328" s="79" t="s">
        <v>378</v>
      </c>
      <c r="I328" s="81"/>
      <c r="J328" s="82" t="s">
        <v>95</v>
      </c>
      <c r="K328" s="85" t="s">
        <v>398</v>
      </c>
      <c r="L328" s="89"/>
      <c r="M328" s="101" t="str" cm="1">
        <f t="array" ref="M328">INDEX('Jornada Prevista'!$H:$H,MATCH(1,('Jornada Prevista'!$B:$B=FOcorrencias[[#This Row],[Matricula]])*('Jornada Prevista'!$P:$P=FOcorrencias[[#This Row],[Mês/Ano]]),0))</f>
        <v>Empresa Z</v>
      </c>
      <c r="N328" s="101" t="str" cm="1">
        <f t="array" ref="N328">INDEX('Jornada Prevista'!$I:$I,MATCH(1,('Jornada Prevista'!$B:$B=FOcorrencias[[#This Row],[Matricula]])*('Jornada Prevista'!$P:$P=FOcorrencias[[#This Row],[Mês/Ano]]),0))</f>
        <v>Engenharia</v>
      </c>
      <c r="O328" s="97" t="str" cm="1">
        <f t="array" ref="O328">INDEX('Jornada Prevista'!$J:$J,MATCH(1,('Jornada Prevista'!$B:$B=FOcorrencias[[#This Row],[Matricula]])*('Jornada Prevista'!$P:$P=FOcorrencias[[#This Row],[Mês/Ano]]),0))</f>
        <v>Analista</v>
      </c>
      <c r="P328" s="97" t="str" cm="1">
        <f t="array" ref="P328">INDEX('Jornada Prevista'!$K:$K,MATCH(1,('Jornada Prevista'!$B:$B=FOcorrencias[[#This Row],[Matricula]])*('Jornada Prevista'!$P:$P=FOcorrencias[[#This Row],[Mês/Ano]]),0))</f>
        <v>Turno C</v>
      </c>
      <c r="Q328" s="97" t="str" cm="1">
        <f t="array" ref="Q328">INDEX('Jornada Prevista'!$L:$L,MATCH(1,('Jornada Prevista'!$B:$B=FOcorrencias[[#This Row],[Matricula]])*('Jornada Prevista'!$P:$P=FOcorrencias[[#This Row],[Mês/Ano]]),0))</f>
        <v>6x1</v>
      </c>
      <c r="R328" s="97" t="str" cm="1">
        <f t="array" ref="R328">INDEX('Jornada Prevista'!$M:$M,MATCH(1,('Jornada Prevista'!$B:$B=FOcorrencias[[#This Row],[Matricula]])*('Jornada Prevista'!$P:$P=FOcorrencias[[#This Row],[Mês/Ano]]),0))</f>
        <v>Estágio</v>
      </c>
      <c r="S328" s="97">
        <f>SUMIFS('Jornada Prevista'!$G:$G,'Jornada Prevista'!$B:$B,FOcorrencias[[#This Row],[Matricula]],'Jornada Prevista'!$P:$P,FOcorrencias[[#This Row],[Mês/Ano]])</f>
        <v>184.80000000000015</v>
      </c>
      <c r="T328" s="105">
        <f>SUMIFS('Jornada Prevista'!$N:$N,'Jornada Prevista'!$B:$B,FOcorrencias[[#This Row],[Matricula]],'Jornada Prevista'!$P:$P,FOcorrencias[[#This Row],[Mês/Ano]])</f>
        <v>5675.35</v>
      </c>
      <c r="U328" s="101">
        <f>SUMIFS('Jornada Prevista'!$O:$O,'Jornada Prevista'!$B:$B,FOcorrencias[[#This Row],[Matricula]],'Jornada Prevista'!$P:$P,FOcorrencias[[#This Row],[Mês/Ano]])</f>
        <v>30.710768398268375</v>
      </c>
      <c r="V328" s="94" t="str">
        <f>IF(FOcorrencias[[#This Row],[Data da Ocorrência]]="","",TEXT(FOcorrencias[[#This Row],[Data da Ocorrência]],"mm/aaaa"))</f>
        <v>11/2025</v>
      </c>
    </row>
    <row r="329" spans="2:22" ht="14.4" x14ac:dyDescent="0.25">
      <c r="B329" s="61">
        <v>326</v>
      </c>
      <c r="C329" s="51" t="s">
        <v>356</v>
      </c>
      <c r="D329" s="63" t="str">
        <f>IF(FOcorrencias[[#This Row],[Data da Ocorrência]]="","",TEXT(FOcorrencias[[#This Row],[Data da Ocorrência]],"dddd"))</f>
        <v>sábado</v>
      </c>
      <c r="E329" s="79">
        <v>38</v>
      </c>
      <c r="F329" s="80" t="str">
        <f>IF(FOcorrencias[[#This Row],[Matricula]]="","",VLOOKUP(FOcorrencias[[#This Row],[Matricula]],Cadastros!$P:$Q,2,0))</f>
        <v>Funcionario 38</v>
      </c>
      <c r="G329" s="49" t="s">
        <v>89</v>
      </c>
      <c r="H329" s="79" t="s">
        <v>369</v>
      </c>
      <c r="I329" s="81"/>
      <c r="J329" s="82" t="s">
        <v>371</v>
      </c>
      <c r="K329" s="85" t="s">
        <v>370</v>
      </c>
      <c r="L329" s="89"/>
      <c r="M329" s="101" t="str" cm="1">
        <f t="array" ref="M329">INDEX('Jornada Prevista'!$H:$H,MATCH(1,('Jornada Prevista'!$B:$B=FOcorrencias[[#This Row],[Matricula]])*('Jornada Prevista'!$P:$P=FOcorrencias[[#This Row],[Mês/Ano]]),0))</f>
        <v>Empresa Z</v>
      </c>
      <c r="N329" s="101" t="str" cm="1">
        <f t="array" ref="N329">INDEX('Jornada Prevista'!$I:$I,MATCH(1,('Jornada Prevista'!$B:$B=FOcorrencias[[#This Row],[Matricula]])*('Jornada Prevista'!$P:$P=FOcorrencias[[#This Row],[Mês/Ano]]),0))</f>
        <v>Engenharia</v>
      </c>
      <c r="O329" s="97" t="str" cm="1">
        <f t="array" ref="O329">INDEX('Jornada Prevista'!$J:$J,MATCH(1,('Jornada Prevista'!$B:$B=FOcorrencias[[#This Row],[Matricula]])*('Jornada Prevista'!$P:$P=FOcorrencias[[#This Row],[Mês/Ano]]),0))</f>
        <v>Analista</v>
      </c>
      <c r="P329" s="97" t="str" cm="1">
        <f t="array" ref="P329">INDEX('Jornada Prevista'!$K:$K,MATCH(1,('Jornada Prevista'!$B:$B=FOcorrencias[[#This Row],[Matricula]])*('Jornada Prevista'!$P:$P=FOcorrencias[[#This Row],[Mês/Ano]]),0))</f>
        <v>Turno C</v>
      </c>
      <c r="Q329" s="97" t="str" cm="1">
        <f t="array" ref="Q329">INDEX('Jornada Prevista'!$L:$L,MATCH(1,('Jornada Prevista'!$B:$B=FOcorrencias[[#This Row],[Matricula]])*('Jornada Prevista'!$P:$P=FOcorrencias[[#This Row],[Mês/Ano]]),0))</f>
        <v>6x1</v>
      </c>
      <c r="R329" s="97" t="str" cm="1">
        <f t="array" ref="R329">INDEX('Jornada Prevista'!$M:$M,MATCH(1,('Jornada Prevista'!$B:$B=FOcorrencias[[#This Row],[Matricula]])*('Jornada Prevista'!$P:$P=FOcorrencias[[#This Row],[Mês/Ano]]),0))</f>
        <v>Estágio</v>
      </c>
      <c r="S329" s="97">
        <f>SUMIFS('Jornada Prevista'!$G:$G,'Jornada Prevista'!$B:$B,FOcorrencias[[#This Row],[Matricula]],'Jornada Prevista'!$P:$P,FOcorrencias[[#This Row],[Mês/Ano]])</f>
        <v>184.80000000000015</v>
      </c>
      <c r="T329" s="105">
        <f>SUMIFS('Jornada Prevista'!$N:$N,'Jornada Prevista'!$B:$B,FOcorrencias[[#This Row],[Matricula]],'Jornada Prevista'!$P:$P,FOcorrencias[[#This Row],[Mês/Ano]])</f>
        <v>5675.35</v>
      </c>
      <c r="U329" s="101">
        <f>SUMIFS('Jornada Prevista'!$O:$O,'Jornada Prevista'!$B:$B,FOcorrencias[[#This Row],[Matricula]],'Jornada Prevista'!$P:$P,FOcorrencias[[#This Row],[Mês/Ano]])</f>
        <v>30.710768398268375</v>
      </c>
      <c r="V329" s="94" t="str">
        <f>IF(FOcorrencias[[#This Row],[Data da Ocorrência]]="","",TEXT(FOcorrencias[[#This Row],[Data da Ocorrência]],"mm/aaaa"))</f>
        <v>11/2025</v>
      </c>
    </row>
    <row r="330" spans="2:22" ht="14.4" x14ac:dyDescent="0.25">
      <c r="B330" s="61">
        <v>327</v>
      </c>
      <c r="C330" s="51" t="s">
        <v>358</v>
      </c>
      <c r="D330" s="63" t="str">
        <f>IF(FOcorrencias[[#This Row],[Data da Ocorrência]]="","",TEXT(FOcorrencias[[#This Row],[Data da Ocorrência]],"dddd"))</f>
        <v>sexta-feira</v>
      </c>
      <c r="E330" s="79">
        <v>38</v>
      </c>
      <c r="F330" s="80" t="str">
        <f>IF(FOcorrencias[[#This Row],[Matricula]]="","",VLOOKUP(FOcorrencias[[#This Row],[Matricula]],Cadastros!$P:$Q,2,0))</f>
        <v>Funcionario 38</v>
      </c>
      <c r="G330" s="49" t="s">
        <v>90</v>
      </c>
      <c r="H330" s="79" t="s">
        <v>381</v>
      </c>
      <c r="I330" s="81" t="s">
        <v>404</v>
      </c>
      <c r="J330" s="82" t="s">
        <v>95</v>
      </c>
      <c r="K330" s="85" t="s">
        <v>375</v>
      </c>
      <c r="L330" s="89"/>
      <c r="M330" s="101" t="str" cm="1">
        <f t="array" ref="M330">INDEX('Jornada Prevista'!$H:$H,MATCH(1,('Jornada Prevista'!$B:$B=FOcorrencias[[#This Row],[Matricula]])*('Jornada Prevista'!$P:$P=FOcorrencias[[#This Row],[Mês/Ano]]),0))</f>
        <v>Empresa X</v>
      </c>
      <c r="N330" s="101" t="str" cm="1">
        <f t="array" ref="N330">INDEX('Jornada Prevista'!$I:$I,MATCH(1,('Jornada Prevista'!$B:$B=FOcorrencias[[#This Row],[Matricula]])*('Jornada Prevista'!$P:$P=FOcorrencias[[#This Row],[Mês/Ano]]),0))</f>
        <v>Engenharia</v>
      </c>
      <c r="O330" s="97" t="str" cm="1">
        <f t="array" ref="O330">INDEX('Jornada Prevista'!$J:$J,MATCH(1,('Jornada Prevista'!$B:$B=FOcorrencias[[#This Row],[Matricula]])*('Jornada Prevista'!$P:$P=FOcorrencias[[#This Row],[Mês/Ano]]),0))</f>
        <v>Especialista</v>
      </c>
      <c r="P330" s="97" t="str" cm="1">
        <f t="array" ref="P330">INDEX('Jornada Prevista'!$K:$K,MATCH(1,('Jornada Prevista'!$B:$B=FOcorrencias[[#This Row],[Matricula]])*('Jornada Prevista'!$P:$P=FOcorrencias[[#This Row],[Mês/Ano]]),0))</f>
        <v>Turno B</v>
      </c>
      <c r="Q330" s="97" t="str" cm="1">
        <f t="array" ref="Q330">INDEX('Jornada Prevista'!$L:$L,MATCH(1,('Jornada Prevista'!$B:$B=FOcorrencias[[#This Row],[Matricula]])*('Jornada Prevista'!$P:$P=FOcorrencias[[#This Row],[Mês/Ano]]),0))</f>
        <v>12x36</v>
      </c>
      <c r="R330" s="97" t="str" cm="1">
        <f t="array" ref="R330">INDEX('Jornada Prevista'!$M:$M,MATCH(1,('Jornada Prevista'!$B:$B=FOcorrencias[[#This Row],[Matricula]])*('Jornada Prevista'!$P:$P=FOcorrencias[[#This Row],[Mês/Ano]]),0))</f>
        <v>CLT</v>
      </c>
      <c r="S330" s="97">
        <f>SUMIFS('Jornada Prevista'!$G:$G,'Jornada Prevista'!$B:$B,FOcorrencias[[#This Row],[Matricula]],'Jornada Prevista'!$P:$P,FOcorrencias[[#This Row],[Mês/Ano]])</f>
        <v>184.80000000000015</v>
      </c>
      <c r="T330" s="105">
        <f>SUMIFS('Jornada Prevista'!$N:$N,'Jornada Prevista'!$B:$B,FOcorrencias[[#This Row],[Matricula]],'Jornada Prevista'!$P:$P,FOcorrencias[[#This Row],[Mês/Ano]])</f>
        <v>8124.58</v>
      </c>
      <c r="U330" s="101">
        <f>SUMIFS('Jornada Prevista'!$O:$O,'Jornada Prevista'!$B:$B,FOcorrencias[[#This Row],[Matricula]],'Jornada Prevista'!$P:$P,FOcorrencias[[#This Row],[Mês/Ano]])</f>
        <v>43.964177489177452</v>
      </c>
      <c r="V330" s="94" t="str">
        <f>IF(FOcorrencias[[#This Row],[Data da Ocorrência]]="","",TEXT(FOcorrencias[[#This Row],[Data da Ocorrência]],"mm/aaaa"))</f>
        <v>02/2025</v>
      </c>
    </row>
    <row r="331" spans="2:22" ht="14.4" x14ac:dyDescent="0.25">
      <c r="B331" s="61">
        <v>328</v>
      </c>
      <c r="C331" s="51" t="s">
        <v>359</v>
      </c>
      <c r="D331" s="63" t="str">
        <f>IF(FOcorrencias[[#This Row],[Data da Ocorrência]]="","",TEXT(FOcorrencias[[#This Row],[Data da Ocorrência]],"dddd"))</f>
        <v>sábado</v>
      </c>
      <c r="E331" s="79">
        <v>38</v>
      </c>
      <c r="F331" s="80" t="str">
        <f>IF(FOcorrencias[[#This Row],[Matricula]]="","",VLOOKUP(FOcorrencias[[#This Row],[Matricula]],Cadastros!$P:$Q,2,0))</f>
        <v>Funcionario 38</v>
      </c>
      <c r="G331" s="49" t="s">
        <v>87</v>
      </c>
      <c r="H331" s="79" t="s">
        <v>384</v>
      </c>
      <c r="I331" s="81"/>
      <c r="J331" s="82" t="s">
        <v>371</v>
      </c>
      <c r="K331" s="85" t="s">
        <v>375</v>
      </c>
      <c r="L331" s="89"/>
      <c r="M331" s="101" t="str" cm="1">
        <f t="array" ref="M331">INDEX('Jornada Prevista'!$H:$H,MATCH(1,('Jornada Prevista'!$B:$B=FOcorrencias[[#This Row],[Matricula]])*('Jornada Prevista'!$P:$P=FOcorrencias[[#This Row],[Mês/Ano]]),0))</f>
        <v>Empresa Y</v>
      </c>
      <c r="N331" s="101" t="str" cm="1">
        <f t="array" ref="N331">INDEX('Jornada Prevista'!$I:$I,MATCH(1,('Jornada Prevista'!$B:$B=FOcorrencias[[#This Row],[Matricula]])*('Jornada Prevista'!$P:$P=FOcorrencias[[#This Row],[Mês/Ano]]),0))</f>
        <v>Financeiro</v>
      </c>
      <c r="O331" s="97" t="str" cm="1">
        <f t="array" ref="O331">INDEX('Jornada Prevista'!$J:$J,MATCH(1,('Jornada Prevista'!$B:$B=FOcorrencias[[#This Row],[Matricula]])*('Jornada Prevista'!$P:$P=FOcorrencias[[#This Row],[Mês/Ano]]),0))</f>
        <v>Operador</v>
      </c>
      <c r="P331" s="97" t="str" cm="1">
        <f t="array" ref="P331">INDEX('Jornada Prevista'!$K:$K,MATCH(1,('Jornada Prevista'!$B:$B=FOcorrencias[[#This Row],[Matricula]])*('Jornada Prevista'!$P:$P=FOcorrencias[[#This Row],[Mês/Ano]]),0))</f>
        <v>Turno A</v>
      </c>
      <c r="Q331" s="97" t="str" cm="1">
        <f t="array" ref="Q331">INDEX('Jornada Prevista'!$L:$L,MATCH(1,('Jornada Prevista'!$B:$B=FOcorrencias[[#This Row],[Matricula]])*('Jornada Prevista'!$P:$P=FOcorrencias[[#This Row],[Mês/Ano]]),0))</f>
        <v>5x1</v>
      </c>
      <c r="R331" s="97" t="str" cm="1">
        <f t="array" ref="R331">INDEX('Jornada Prevista'!$M:$M,MATCH(1,('Jornada Prevista'!$B:$B=FOcorrencias[[#This Row],[Matricula]])*('Jornada Prevista'!$P:$P=FOcorrencias[[#This Row],[Mês/Ano]]),0))</f>
        <v>Estágio</v>
      </c>
      <c r="S331" s="97">
        <f>SUMIFS('Jornada Prevista'!$G:$G,'Jornada Prevista'!$B:$B,FOcorrencias[[#This Row],[Matricula]],'Jornada Prevista'!$P:$P,FOcorrencias[[#This Row],[Mês/Ano]])</f>
        <v>184.80000000000015</v>
      </c>
      <c r="T331" s="105">
        <f>SUMIFS('Jornada Prevista'!$N:$N,'Jornada Prevista'!$B:$B,FOcorrencias[[#This Row],[Matricula]],'Jornada Prevista'!$P:$P,FOcorrencias[[#This Row],[Mês/Ano]])</f>
        <v>4265.24</v>
      </c>
      <c r="U331" s="101">
        <f>SUMIFS('Jornada Prevista'!$O:$O,'Jornada Prevista'!$B:$B,FOcorrencias[[#This Row],[Matricula]],'Jornada Prevista'!$P:$P,FOcorrencias[[#This Row],[Mês/Ano]])</f>
        <v>23.080303030303011</v>
      </c>
      <c r="V331" s="94" t="str">
        <f>IF(FOcorrencias[[#This Row],[Data da Ocorrência]]="","",TEXT(FOcorrencias[[#This Row],[Data da Ocorrência]],"mm/aaaa"))</f>
        <v>12/2025</v>
      </c>
    </row>
    <row r="332" spans="2:22" ht="14.4" x14ac:dyDescent="0.25">
      <c r="B332" s="61">
        <v>329</v>
      </c>
      <c r="C332" s="51" t="s">
        <v>319</v>
      </c>
      <c r="D332" s="63" t="str">
        <f>IF(FOcorrencias[[#This Row],[Data da Ocorrência]]="","",TEXT(FOcorrencias[[#This Row],[Data da Ocorrência]],"dddd"))</f>
        <v>terça-feira</v>
      </c>
      <c r="E332" s="79">
        <v>38</v>
      </c>
      <c r="F332" s="80" t="str">
        <f>IF(FOcorrencias[[#This Row],[Matricula]]="","",VLOOKUP(FOcorrencias[[#This Row],[Matricula]],Cadastros!$P:$Q,2,0))</f>
        <v>Funcionario 38</v>
      </c>
      <c r="G332" s="49" t="s">
        <v>88</v>
      </c>
      <c r="H332" s="79" t="s">
        <v>366</v>
      </c>
      <c r="I332" s="81" t="s">
        <v>400</v>
      </c>
      <c r="J332" s="82" t="s">
        <v>95</v>
      </c>
      <c r="K332" s="85" t="s">
        <v>385</v>
      </c>
      <c r="L332" s="89"/>
      <c r="M332" s="101" t="str" cm="1">
        <f t="array" ref="M332">INDEX('Jornada Prevista'!$H:$H,MATCH(1,('Jornada Prevista'!$B:$B=FOcorrencias[[#This Row],[Matricula]])*('Jornada Prevista'!$P:$P=FOcorrencias[[#This Row],[Mês/Ano]]),0))</f>
        <v>Empresa Z</v>
      </c>
      <c r="N332" s="101" t="str" cm="1">
        <f t="array" ref="N332">INDEX('Jornada Prevista'!$I:$I,MATCH(1,('Jornada Prevista'!$B:$B=FOcorrencias[[#This Row],[Matricula]])*('Jornada Prevista'!$P:$P=FOcorrencias[[#This Row],[Mês/Ano]]),0))</f>
        <v>Administração</v>
      </c>
      <c r="O332" s="97" t="str" cm="1">
        <f t="array" ref="O332">INDEX('Jornada Prevista'!$J:$J,MATCH(1,('Jornada Prevista'!$B:$B=FOcorrencias[[#This Row],[Matricula]])*('Jornada Prevista'!$P:$P=FOcorrencias[[#This Row],[Mês/Ano]]),0))</f>
        <v>Consultor</v>
      </c>
      <c r="P332" s="97" t="str" cm="1">
        <f t="array" ref="P332">INDEX('Jornada Prevista'!$K:$K,MATCH(1,('Jornada Prevista'!$B:$B=FOcorrencias[[#This Row],[Matricula]])*('Jornada Prevista'!$P:$P=FOcorrencias[[#This Row],[Mês/Ano]]),0))</f>
        <v>Turno Folguista</v>
      </c>
      <c r="Q332" s="97" t="str" cm="1">
        <f t="array" ref="Q332">INDEX('Jornada Prevista'!$L:$L,MATCH(1,('Jornada Prevista'!$B:$B=FOcorrencias[[#This Row],[Matricula]])*('Jornada Prevista'!$P:$P=FOcorrencias[[#This Row],[Mês/Ano]]),0))</f>
        <v>6x1</v>
      </c>
      <c r="R332" s="97" t="str" cm="1">
        <f t="array" ref="R332">INDEX('Jornada Prevista'!$M:$M,MATCH(1,('Jornada Prevista'!$B:$B=FOcorrencias[[#This Row],[Matricula]])*('Jornada Prevista'!$P:$P=FOcorrencias[[#This Row],[Mês/Ano]]),0))</f>
        <v>PJ</v>
      </c>
      <c r="S332" s="97">
        <f>SUMIFS('Jornada Prevista'!$G:$G,'Jornada Prevista'!$B:$B,FOcorrencias[[#This Row],[Matricula]],'Jornada Prevista'!$P:$P,FOcorrencias[[#This Row],[Mês/Ano]])</f>
        <v>184.80000000000015</v>
      </c>
      <c r="T332" s="105">
        <f>SUMIFS('Jornada Prevista'!$N:$N,'Jornada Prevista'!$B:$B,FOcorrencias[[#This Row],[Matricula]],'Jornada Prevista'!$P:$P,FOcorrencias[[#This Row],[Mês/Ano]])</f>
        <v>2842.87</v>
      </c>
      <c r="U332" s="101">
        <f>SUMIFS('Jornada Prevista'!$O:$O,'Jornada Prevista'!$B:$B,FOcorrencias[[#This Row],[Matricula]],'Jornada Prevista'!$P:$P,FOcorrencias[[#This Row],[Mês/Ano]])</f>
        <v>15.383495670995657</v>
      </c>
      <c r="V332" s="94" t="str">
        <f>IF(FOcorrencias[[#This Row],[Data da Ocorrência]]="","",TEXT(FOcorrencias[[#This Row],[Data da Ocorrência]],"mm/aaaa"))</f>
        <v>07/2025</v>
      </c>
    </row>
    <row r="333" spans="2:22" ht="14.4" x14ac:dyDescent="0.25">
      <c r="B333" s="61">
        <v>330</v>
      </c>
      <c r="C333" s="51" t="s">
        <v>349</v>
      </c>
      <c r="D333" s="63" t="str">
        <f>IF(FOcorrencias[[#This Row],[Data da Ocorrência]]="","",TEXT(FOcorrencias[[#This Row],[Data da Ocorrência]],"dddd"))</f>
        <v>segunda-feira</v>
      </c>
      <c r="E333" s="79">
        <v>38</v>
      </c>
      <c r="F333" s="80" t="str">
        <f>IF(FOcorrencias[[#This Row],[Matricula]]="","",VLOOKUP(FOcorrencias[[#This Row],[Matricula]],Cadastros!$P:$Q,2,0))</f>
        <v>Funcionario 38</v>
      </c>
      <c r="G333" s="49" t="s">
        <v>90</v>
      </c>
      <c r="H333" s="79" t="s">
        <v>378</v>
      </c>
      <c r="I333" s="81"/>
      <c r="J333" s="82" t="s">
        <v>371</v>
      </c>
      <c r="K333" s="85" t="s">
        <v>382</v>
      </c>
      <c r="L333" s="89" t="s">
        <v>383</v>
      </c>
      <c r="M333" s="101" t="str" cm="1">
        <f t="array" ref="M333">INDEX('Jornada Prevista'!$H:$H,MATCH(1,('Jornada Prevista'!$B:$B=FOcorrencias[[#This Row],[Matricula]])*('Jornada Prevista'!$P:$P=FOcorrencias[[#This Row],[Mês/Ano]]),0))</f>
        <v>Empresa Y</v>
      </c>
      <c r="N333" s="101" t="str" cm="1">
        <f t="array" ref="N333">INDEX('Jornada Prevista'!$I:$I,MATCH(1,('Jornada Prevista'!$B:$B=FOcorrencias[[#This Row],[Matricula]])*('Jornada Prevista'!$P:$P=FOcorrencias[[#This Row],[Mês/Ano]]),0))</f>
        <v>Financeiro</v>
      </c>
      <c r="O333" s="97" t="str" cm="1">
        <f t="array" ref="O333">INDEX('Jornada Prevista'!$J:$J,MATCH(1,('Jornada Prevista'!$B:$B=FOcorrencias[[#This Row],[Matricula]])*('Jornada Prevista'!$P:$P=FOcorrencias[[#This Row],[Mês/Ano]]),0))</f>
        <v>Operador</v>
      </c>
      <c r="P333" s="97" t="str" cm="1">
        <f t="array" ref="P333">INDEX('Jornada Prevista'!$K:$K,MATCH(1,('Jornada Prevista'!$B:$B=FOcorrencias[[#This Row],[Matricula]])*('Jornada Prevista'!$P:$P=FOcorrencias[[#This Row],[Mês/Ano]]),0))</f>
        <v>Turno A</v>
      </c>
      <c r="Q333" s="97" t="str" cm="1">
        <f t="array" ref="Q333">INDEX('Jornada Prevista'!$L:$L,MATCH(1,('Jornada Prevista'!$B:$B=FOcorrencias[[#This Row],[Matricula]])*('Jornada Prevista'!$P:$P=FOcorrencias[[#This Row],[Mês/Ano]]),0))</f>
        <v>5x1</v>
      </c>
      <c r="R333" s="97" t="str" cm="1">
        <f t="array" ref="R333">INDEX('Jornada Prevista'!$M:$M,MATCH(1,('Jornada Prevista'!$B:$B=FOcorrencias[[#This Row],[Matricula]])*('Jornada Prevista'!$P:$P=FOcorrencias[[#This Row],[Mês/Ano]]),0))</f>
        <v>Estágio</v>
      </c>
      <c r="S333" s="97">
        <f>SUMIFS('Jornada Prevista'!$G:$G,'Jornada Prevista'!$B:$B,FOcorrencias[[#This Row],[Matricula]],'Jornada Prevista'!$P:$P,FOcorrencias[[#This Row],[Mês/Ano]])</f>
        <v>184.80000000000015</v>
      </c>
      <c r="T333" s="105">
        <f>SUMIFS('Jornada Prevista'!$N:$N,'Jornada Prevista'!$B:$B,FOcorrencias[[#This Row],[Matricula]],'Jornada Prevista'!$P:$P,FOcorrencias[[#This Row],[Mês/Ano]])</f>
        <v>4265.24</v>
      </c>
      <c r="U333" s="101">
        <f>SUMIFS('Jornada Prevista'!$O:$O,'Jornada Prevista'!$B:$B,FOcorrencias[[#This Row],[Matricula]],'Jornada Prevista'!$P:$P,FOcorrencias[[#This Row],[Mês/Ano]])</f>
        <v>23.080303030303011</v>
      </c>
      <c r="V333" s="94" t="str">
        <f>IF(FOcorrencias[[#This Row],[Data da Ocorrência]]="","",TEXT(FOcorrencias[[#This Row],[Data da Ocorrência]],"mm/aaaa"))</f>
        <v>12/2025</v>
      </c>
    </row>
    <row r="334" spans="2:22" ht="14.4" x14ac:dyDescent="0.25">
      <c r="B334" s="61">
        <v>331</v>
      </c>
      <c r="C334" s="51" t="s">
        <v>360</v>
      </c>
      <c r="D334" s="63" t="str">
        <f>IF(FOcorrencias[[#This Row],[Data da Ocorrência]]="","",TEXT(FOcorrencias[[#This Row],[Data da Ocorrência]],"dddd"))</f>
        <v>domingo</v>
      </c>
      <c r="E334" s="79">
        <v>38</v>
      </c>
      <c r="F334" s="80" t="str">
        <f>IF(FOcorrencias[[#This Row],[Matricula]]="","",VLOOKUP(FOcorrencias[[#This Row],[Matricula]],Cadastros!$P:$Q,2,0))</f>
        <v>Funcionario 38</v>
      </c>
      <c r="G334" s="49" t="s">
        <v>87</v>
      </c>
      <c r="H334" s="79" t="s">
        <v>378</v>
      </c>
      <c r="I334" s="81"/>
      <c r="J334" s="82" t="s">
        <v>95</v>
      </c>
      <c r="K334" s="85" t="s">
        <v>379</v>
      </c>
      <c r="L334" s="89"/>
      <c r="M334" s="101" t="str" cm="1">
        <f t="array" ref="M334">INDEX('Jornada Prevista'!$H:$H,MATCH(1,('Jornada Prevista'!$B:$B=FOcorrencias[[#This Row],[Matricula]])*('Jornada Prevista'!$P:$P=FOcorrencias[[#This Row],[Mês/Ano]]),0))</f>
        <v>Empresa X</v>
      </c>
      <c r="N334" s="101" t="str" cm="1">
        <f t="array" ref="N334">INDEX('Jornada Prevista'!$I:$I,MATCH(1,('Jornada Prevista'!$B:$B=FOcorrencias[[#This Row],[Matricula]])*('Jornada Prevista'!$P:$P=FOcorrencias[[#This Row],[Mês/Ano]]),0))</f>
        <v>Engenharia</v>
      </c>
      <c r="O334" s="97" t="str" cm="1">
        <f t="array" ref="O334">INDEX('Jornada Prevista'!$J:$J,MATCH(1,('Jornada Prevista'!$B:$B=FOcorrencias[[#This Row],[Matricula]])*('Jornada Prevista'!$P:$P=FOcorrencias[[#This Row],[Mês/Ano]]),0))</f>
        <v>Especialista</v>
      </c>
      <c r="P334" s="97" t="str" cm="1">
        <f t="array" ref="P334">INDEX('Jornada Prevista'!$K:$K,MATCH(1,('Jornada Prevista'!$B:$B=FOcorrencias[[#This Row],[Matricula]])*('Jornada Prevista'!$P:$P=FOcorrencias[[#This Row],[Mês/Ano]]),0))</f>
        <v>Turno B</v>
      </c>
      <c r="Q334" s="97" t="str" cm="1">
        <f t="array" ref="Q334">INDEX('Jornada Prevista'!$L:$L,MATCH(1,('Jornada Prevista'!$B:$B=FOcorrencias[[#This Row],[Matricula]])*('Jornada Prevista'!$P:$P=FOcorrencias[[#This Row],[Mês/Ano]]),0))</f>
        <v>12x36</v>
      </c>
      <c r="R334" s="97" t="str" cm="1">
        <f t="array" ref="R334">INDEX('Jornada Prevista'!$M:$M,MATCH(1,('Jornada Prevista'!$B:$B=FOcorrencias[[#This Row],[Matricula]])*('Jornada Prevista'!$P:$P=FOcorrencias[[#This Row],[Mês/Ano]]),0))</f>
        <v>CLT</v>
      </c>
      <c r="S334" s="97">
        <f>SUMIFS('Jornada Prevista'!$G:$G,'Jornada Prevista'!$B:$B,FOcorrencias[[#This Row],[Matricula]],'Jornada Prevista'!$P:$P,FOcorrencias[[#This Row],[Mês/Ano]])</f>
        <v>184.80000000000015</v>
      </c>
      <c r="T334" s="105">
        <f>SUMIFS('Jornada Prevista'!$N:$N,'Jornada Prevista'!$B:$B,FOcorrencias[[#This Row],[Matricula]],'Jornada Prevista'!$P:$P,FOcorrencias[[#This Row],[Mês/Ano]])</f>
        <v>8124.58</v>
      </c>
      <c r="U334" s="101">
        <f>SUMIFS('Jornada Prevista'!$O:$O,'Jornada Prevista'!$B:$B,FOcorrencias[[#This Row],[Matricula]],'Jornada Prevista'!$P:$P,FOcorrencias[[#This Row],[Mês/Ano]])</f>
        <v>43.964177489177452</v>
      </c>
      <c r="V334" s="94" t="str">
        <f>IF(FOcorrencias[[#This Row],[Data da Ocorrência]]="","",TEXT(FOcorrencias[[#This Row],[Data da Ocorrência]],"mm/aaaa"))</f>
        <v>02/2025</v>
      </c>
    </row>
    <row r="335" spans="2:22" ht="14.4" x14ac:dyDescent="0.25">
      <c r="B335" s="61">
        <v>332</v>
      </c>
      <c r="C335" s="51" t="s">
        <v>361</v>
      </c>
      <c r="D335" s="63" t="str">
        <f>IF(FOcorrencias[[#This Row],[Data da Ocorrência]]="","",TEXT(FOcorrencias[[#This Row],[Data da Ocorrência]],"dddd"))</f>
        <v>segunda-feira</v>
      </c>
      <c r="E335" s="79">
        <v>38</v>
      </c>
      <c r="F335" s="80" t="str">
        <f>IF(FOcorrencias[[#This Row],[Matricula]]="","",VLOOKUP(FOcorrencias[[#This Row],[Matricula]],Cadastros!$P:$Q,2,0))</f>
        <v>Funcionario 38</v>
      </c>
      <c r="G335" s="49" t="s">
        <v>87</v>
      </c>
      <c r="H335" s="79" t="s">
        <v>381</v>
      </c>
      <c r="I335" s="81" t="s">
        <v>401</v>
      </c>
      <c r="J335" s="82" t="s">
        <v>95</v>
      </c>
      <c r="K335" s="85" t="s">
        <v>380</v>
      </c>
      <c r="L335" s="89"/>
      <c r="M335" s="101" t="str" cm="1">
        <f t="array" ref="M335">INDEX('Jornada Prevista'!$H:$H,MATCH(1,('Jornada Prevista'!$B:$B=FOcorrencias[[#This Row],[Matricula]])*('Jornada Prevista'!$P:$P=FOcorrencias[[#This Row],[Mês/Ano]]),0))</f>
        <v>Empresa X</v>
      </c>
      <c r="N335" s="101" t="str" cm="1">
        <f t="array" ref="N335">INDEX('Jornada Prevista'!$I:$I,MATCH(1,('Jornada Prevista'!$B:$B=FOcorrencias[[#This Row],[Matricula]])*('Jornada Prevista'!$P:$P=FOcorrencias[[#This Row],[Mês/Ano]]),0))</f>
        <v>Engenharia</v>
      </c>
      <c r="O335" s="97" t="str" cm="1">
        <f t="array" ref="O335">INDEX('Jornada Prevista'!$J:$J,MATCH(1,('Jornada Prevista'!$B:$B=FOcorrencias[[#This Row],[Matricula]])*('Jornada Prevista'!$P:$P=FOcorrencias[[#This Row],[Mês/Ano]]),0))</f>
        <v>Especialista</v>
      </c>
      <c r="P335" s="97" t="str" cm="1">
        <f t="array" ref="P335">INDEX('Jornada Prevista'!$K:$K,MATCH(1,('Jornada Prevista'!$B:$B=FOcorrencias[[#This Row],[Matricula]])*('Jornada Prevista'!$P:$P=FOcorrencias[[#This Row],[Mês/Ano]]),0))</f>
        <v>Turno B</v>
      </c>
      <c r="Q335" s="97" t="str" cm="1">
        <f t="array" ref="Q335">INDEX('Jornada Prevista'!$L:$L,MATCH(1,('Jornada Prevista'!$B:$B=FOcorrencias[[#This Row],[Matricula]])*('Jornada Prevista'!$P:$P=FOcorrencias[[#This Row],[Mês/Ano]]),0))</f>
        <v>12x36</v>
      </c>
      <c r="R335" s="97" t="str" cm="1">
        <f t="array" ref="R335">INDEX('Jornada Prevista'!$M:$M,MATCH(1,('Jornada Prevista'!$B:$B=FOcorrencias[[#This Row],[Matricula]])*('Jornada Prevista'!$P:$P=FOcorrencias[[#This Row],[Mês/Ano]]),0))</f>
        <v>CLT</v>
      </c>
      <c r="S335" s="97">
        <f>SUMIFS('Jornada Prevista'!$G:$G,'Jornada Prevista'!$B:$B,FOcorrencias[[#This Row],[Matricula]],'Jornada Prevista'!$P:$P,FOcorrencias[[#This Row],[Mês/Ano]])</f>
        <v>184.80000000000015</v>
      </c>
      <c r="T335" s="105">
        <f>SUMIFS('Jornada Prevista'!$N:$N,'Jornada Prevista'!$B:$B,FOcorrencias[[#This Row],[Matricula]],'Jornada Prevista'!$P:$P,FOcorrencias[[#This Row],[Mês/Ano]])</f>
        <v>8124.58</v>
      </c>
      <c r="U335" s="101">
        <f>SUMIFS('Jornada Prevista'!$O:$O,'Jornada Prevista'!$B:$B,FOcorrencias[[#This Row],[Matricula]],'Jornada Prevista'!$P:$P,FOcorrencias[[#This Row],[Mês/Ano]])</f>
        <v>43.964177489177452</v>
      </c>
      <c r="V335" s="94" t="str">
        <f>IF(FOcorrencias[[#This Row],[Data da Ocorrência]]="","",TEXT(FOcorrencias[[#This Row],[Data da Ocorrência]],"mm/aaaa"))</f>
        <v>02/2025</v>
      </c>
    </row>
    <row r="336" spans="2:22" ht="14.4" x14ac:dyDescent="0.25">
      <c r="B336" s="61">
        <v>333</v>
      </c>
      <c r="C336" s="51" t="s">
        <v>156</v>
      </c>
      <c r="D336" s="63" t="str">
        <f>IF(FOcorrencias[[#This Row],[Data da Ocorrência]]="","",TEXT(FOcorrencias[[#This Row],[Data da Ocorrência]],"dddd"))</f>
        <v>terça-feira</v>
      </c>
      <c r="E336" s="79">
        <v>39</v>
      </c>
      <c r="F336" s="80" t="str">
        <f>IF(FOcorrencias[[#This Row],[Matricula]]="","",VLOOKUP(FOcorrencias[[#This Row],[Matricula]],Cadastros!$P:$Q,2,0))</f>
        <v>Funcionario 39</v>
      </c>
      <c r="G336" s="49" t="s">
        <v>88</v>
      </c>
      <c r="H336" s="79" t="s">
        <v>384</v>
      </c>
      <c r="I336" s="81" t="s">
        <v>393</v>
      </c>
      <c r="J336" s="82" t="s">
        <v>95</v>
      </c>
      <c r="K336" s="85" t="s">
        <v>372</v>
      </c>
      <c r="L336" s="89"/>
      <c r="M336" s="101" t="str" cm="1">
        <f t="array" ref="M336">INDEX('Jornada Prevista'!$H:$H,MATCH(1,('Jornada Prevista'!$B:$B=FOcorrencias[[#This Row],[Matricula]])*('Jornada Prevista'!$P:$P=FOcorrencias[[#This Row],[Mês/Ano]]),0))</f>
        <v>Empresa Z</v>
      </c>
      <c r="N336" s="101" t="str" cm="1">
        <f t="array" ref="N336">INDEX('Jornada Prevista'!$I:$I,MATCH(1,('Jornada Prevista'!$B:$B=FOcorrencias[[#This Row],[Matricula]])*('Jornada Prevista'!$P:$P=FOcorrencias[[#This Row],[Mês/Ano]]),0))</f>
        <v>Marketing</v>
      </c>
      <c r="O336" s="97" t="str" cm="1">
        <f t="array" ref="O336">INDEX('Jornada Prevista'!$J:$J,MATCH(1,('Jornada Prevista'!$B:$B=FOcorrencias[[#This Row],[Matricula]])*('Jornada Prevista'!$P:$P=FOcorrencias[[#This Row],[Mês/Ano]]),0))</f>
        <v>Engenheiro</v>
      </c>
      <c r="P336" s="97" t="str" cm="1">
        <f t="array" ref="P336">INDEX('Jornada Prevista'!$K:$K,MATCH(1,('Jornada Prevista'!$B:$B=FOcorrencias[[#This Row],[Matricula]])*('Jornada Prevista'!$P:$P=FOcorrencias[[#This Row],[Mês/Ano]]),0))</f>
        <v>Turno Folguista</v>
      </c>
      <c r="Q336" s="97" t="str" cm="1">
        <f t="array" ref="Q336">INDEX('Jornada Prevista'!$L:$L,MATCH(1,('Jornada Prevista'!$B:$B=FOcorrencias[[#This Row],[Matricula]])*('Jornada Prevista'!$P:$P=FOcorrencias[[#This Row],[Mês/Ano]]),0))</f>
        <v>5x1</v>
      </c>
      <c r="R336" s="97" t="str" cm="1">
        <f t="array" ref="R336">INDEX('Jornada Prevista'!$M:$M,MATCH(1,('Jornada Prevista'!$B:$B=FOcorrencias[[#This Row],[Matricula]])*('Jornada Prevista'!$P:$P=FOcorrencias[[#This Row],[Mês/Ano]]),0))</f>
        <v>Estágio</v>
      </c>
      <c r="S336" s="97">
        <f>SUMIFS('Jornada Prevista'!$G:$G,'Jornada Prevista'!$B:$B,FOcorrencias[[#This Row],[Matricula]],'Jornada Prevista'!$P:$P,FOcorrencias[[#This Row],[Mês/Ano]])</f>
        <v>184.80000000000015</v>
      </c>
      <c r="T336" s="105">
        <f>SUMIFS('Jornada Prevista'!$N:$N,'Jornada Prevista'!$B:$B,FOcorrencias[[#This Row],[Matricula]],'Jornada Prevista'!$P:$P,FOcorrencias[[#This Row],[Mês/Ano]])</f>
        <v>4094.61</v>
      </c>
      <c r="U336" s="101">
        <f>SUMIFS('Jornada Prevista'!$O:$O,'Jornada Prevista'!$B:$B,FOcorrencias[[#This Row],[Matricula]],'Jornada Prevista'!$P:$P,FOcorrencias[[#This Row],[Mês/Ano]])</f>
        <v>22.156980519480502</v>
      </c>
      <c r="V336" s="94" t="str">
        <f>IF(FOcorrencias[[#This Row],[Data da Ocorrência]]="","",TEXT(FOcorrencias[[#This Row],[Data da Ocorrência]],"mm/aaaa"))</f>
        <v>02/2025</v>
      </c>
    </row>
    <row r="337" spans="2:22" ht="14.4" x14ac:dyDescent="0.25">
      <c r="B337" s="61">
        <v>334</v>
      </c>
      <c r="C337" s="51" t="s">
        <v>362</v>
      </c>
      <c r="D337" s="63" t="str">
        <f>IF(FOcorrencias[[#This Row],[Data da Ocorrência]]="","",TEXT(FOcorrencias[[#This Row],[Data da Ocorrência]],"dddd"))</f>
        <v>quarta-feira</v>
      </c>
      <c r="E337" s="79">
        <v>39</v>
      </c>
      <c r="F337" s="80" t="str">
        <f>IF(FOcorrencias[[#This Row],[Matricula]]="","",VLOOKUP(FOcorrencias[[#This Row],[Matricula]],Cadastros!$P:$Q,2,0))</f>
        <v>Funcionario 39</v>
      </c>
      <c r="G337" s="49" t="s">
        <v>88</v>
      </c>
      <c r="H337" s="79" t="s">
        <v>384</v>
      </c>
      <c r="I337" s="81"/>
      <c r="J337" s="82" t="s">
        <v>371</v>
      </c>
      <c r="K337" s="85" t="s">
        <v>403</v>
      </c>
      <c r="L337" s="89"/>
      <c r="M337" s="101" t="str" cm="1">
        <f t="array" ref="M337">INDEX('Jornada Prevista'!$H:$H,MATCH(1,('Jornada Prevista'!$B:$B=FOcorrencias[[#This Row],[Matricula]])*('Jornada Prevista'!$P:$P=FOcorrencias[[#This Row],[Mês/Ano]]),0))</f>
        <v>Empresa Z</v>
      </c>
      <c r="N337" s="101" t="str" cm="1">
        <f t="array" ref="N337">INDEX('Jornada Prevista'!$I:$I,MATCH(1,('Jornada Prevista'!$B:$B=FOcorrencias[[#This Row],[Matricula]])*('Jornada Prevista'!$P:$P=FOcorrencias[[#This Row],[Mês/Ano]]),0))</f>
        <v>TI</v>
      </c>
      <c r="O337" s="97" t="str" cm="1">
        <f t="array" ref="O337">INDEX('Jornada Prevista'!$J:$J,MATCH(1,('Jornada Prevista'!$B:$B=FOcorrencias[[#This Row],[Matricula]])*('Jornada Prevista'!$P:$P=FOcorrencias[[#This Row],[Mês/Ano]]),0))</f>
        <v>Analista Pleno</v>
      </c>
      <c r="P337" s="97" t="str" cm="1">
        <f t="array" ref="P337">INDEX('Jornada Prevista'!$K:$K,MATCH(1,('Jornada Prevista'!$B:$B=FOcorrencias[[#This Row],[Matricula]])*('Jornada Prevista'!$P:$P=FOcorrencias[[#This Row],[Mês/Ano]]),0))</f>
        <v>Turno Folguista</v>
      </c>
      <c r="Q337" s="97" t="str" cm="1">
        <f t="array" ref="Q337">INDEX('Jornada Prevista'!$L:$L,MATCH(1,('Jornada Prevista'!$B:$B=FOcorrencias[[#This Row],[Matricula]])*('Jornada Prevista'!$P:$P=FOcorrencias[[#This Row],[Mês/Ano]]),0))</f>
        <v>5x1</v>
      </c>
      <c r="R337" s="97" t="str" cm="1">
        <f t="array" ref="R337">INDEX('Jornada Prevista'!$M:$M,MATCH(1,('Jornada Prevista'!$B:$B=FOcorrencias[[#This Row],[Matricula]])*('Jornada Prevista'!$P:$P=FOcorrencias[[#This Row],[Mês/Ano]]),0))</f>
        <v>PJ</v>
      </c>
      <c r="S337" s="97">
        <f>SUMIFS('Jornada Prevista'!$G:$G,'Jornada Prevista'!$B:$B,FOcorrencias[[#This Row],[Matricula]],'Jornada Prevista'!$P:$P,FOcorrencias[[#This Row],[Mês/Ano]])</f>
        <v>184.80000000000015</v>
      </c>
      <c r="T337" s="105">
        <f>SUMIFS('Jornada Prevista'!$N:$N,'Jornada Prevista'!$B:$B,FOcorrencias[[#This Row],[Matricula]],'Jornada Prevista'!$P:$P,FOcorrencias[[#This Row],[Mês/Ano]])</f>
        <v>8011.96</v>
      </c>
      <c r="U337" s="101">
        <f>SUMIFS('Jornada Prevista'!$O:$O,'Jornada Prevista'!$B:$B,FOcorrencias[[#This Row],[Matricula]],'Jornada Prevista'!$P:$P,FOcorrencias[[#This Row],[Mês/Ano]])</f>
        <v>43.354761904761872</v>
      </c>
      <c r="V337" s="94" t="str">
        <f>IF(FOcorrencias[[#This Row],[Data da Ocorrência]]="","",TEXT(FOcorrencias[[#This Row],[Data da Ocorrência]],"mm/aaaa"))</f>
        <v>10/2025</v>
      </c>
    </row>
    <row r="338" spans="2:22" ht="14.4" x14ac:dyDescent="0.25">
      <c r="B338" s="61">
        <v>335</v>
      </c>
      <c r="C338" s="51" t="s">
        <v>324</v>
      </c>
      <c r="D338" s="63" t="str">
        <f>IF(FOcorrencias[[#This Row],[Data da Ocorrência]]="","",TEXT(FOcorrencias[[#This Row],[Data da Ocorrência]],"dddd"))</f>
        <v>quarta-feira</v>
      </c>
      <c r="E338" s="79">
        <v>39</v>
      </c>
      <c r="F338" s="80" t="str">
        <f>IF(FOcorrencias[[#This Row],[Matricula]]="","",VLOOKUP(FOcorrencias[[#This Row],[Matricula]],Cadastros!$P:$Q,2,0))</f>
        <v>Funcionario 39</v>
      </c>
      <c r="G338" s="49" t="s">
        <v>89</v>
      </c>
      <c r="H338" s="79" t="s">
        <v>384</v>
      </c>
      <c r="I338" s="81"/>
      <c r="J338" s="82" t="s">
        <v>95</v>
      </c>
      <c r="K338" s="85" t="s">
        <v>372</v>
      </c>
      <c r="L338" s="89"/>
      <c r="M338" s="101" t="str" cm="1">
        <f t="array" ref="M338">INDEX('Jornada Prevista'!$H:$H,MATCH(1,('Jornada Prevista'!$B:$B=FOcorrencias[[#This Row],[Matricula]])*('Jornada Prevista'!$P:$P=FOcorrencias[[#This Row],[Mês/Ano]]),0))</f>
        <v>Empresa Z</v>
      </c>
      <c r="N338" s="101" t="str" cm="1">
        <f t="array" ref="N338">INDEX('Jornada Prevista'!$I:$I,MATCH(1,('Jornada Prevista'!$B:$B=FOcorrencias[[#This Row],[Matricula]])*('Jornada Prevista'!$P:$P=FOcorrencias[[#This Row],[Mês/Ano]]),0))</f>
        <v>Vendas</v>
      </c>
      <c r="O338" s="97" t="str" cm="1">
        <f t="array" ref="O338">INDEX('Jornada Prevista'!$J:$J,MATCH(1,('Jornada Prevista'!$B:$B=FOcorrencias[[#This Row],[Matricula]])*('Jornada Prevista'!$P:$P=FOcorrencias[[#This Row],[Mês/Ano]]),0))</f>
        <v>Atendente</v>
      </c>
      <c r="P338" s="97" t="str" cm="1">
        <f t="array" ref="P338">INDEX('Jornada Prevista'!$K:$K,MATCH(1,('Jornada Prevista'!$B:$B=FOcorrencias[[#This Row],[Matricula]])*('Jornada Prevista'!$P:$P=FOcorrencias[[#This Row],[Mês/Ano]]),0))</f>
        <v>Turno C</v>
      </c>
      <c r="Q338" s="97" t="str" cm="1">
        <f t="array" ref="Q338">INDEX('Jornada Prevista'!$L:$L,MATCH(1,('Jornada Prevista'!$B:$B=FOcorrencias[[#This Row],[Matricula]])*('Jornada Prevista'!$P:$P=FOcorrencias[[#This Row],[Mês/Ano]]),0))</f>
        <v>5x1</v>
      </c>
      <c r="R338" s="97" t="str" cm="1">
        <f t="array" ref="R338">INDEX('Jornada Prevista'!$M:$M,MATCH(1,('Jornada Prevista'!$B:$B=FOcorrencias[[#This Row],[Matricula]])*('Jornada Prevista'!$P:$P=FOcorrencias[[#This Row],[Mês/Ano]]),0))</f>
        <v>PJ</v>
      </c>
      <c r="S338" s="97">
        <f>SUMIFS('Jornada Prevista'!$G:$G,'Jornada Prevista'!$B:$B,FOcorrencias[[#This Row],[Matricula]],'Jornada Prevista'!$P:$P,FOcorrencias[[#This Row],[Mês/Ano]])</f>
        <v>184.80000000000015</v>
      </c>
      <c r="T338" s="105">
        <f>SUMIFS('Jornada Prevista'!$N:$N,'Jornada Prevista'!$B:$B,FOcorrencias[[#This Row],[Matricula]],'Jornada Prevista'!$P:$P,FOcorrencias[[#This Row],[Mês/Ano]])</f>
        <v>3448.9</v>
      </c>
      <c r="U338" s="101">
        <f>SUMIFS('Jornada Prevista'!$O:$O,'Jornada Prevista'!$B:$B,FOcorrencias[[#This Row],[Matricula]],'Jornada Prevista'!$P:$P,FOcorrencias[[#This Row],[Mês/Ano]])</f>
        <v>18.662878787878771</v>
      </c>
      <c r="V338" s="94" t="str">
        <f>IF(FOcorrencias[[#This Row],[Data da Ocorrência]]="","",TEXT(FOcorrencias[[#This Row],[Data da Ocorrência]],"mm/aaaa"))</f>
        <v>04/2025</v>
      </c>
    </row>
    <row r="339" spans="2:22" ht="14.4" x14ac:dyDescent="0.25">
      <c r="B339" s="61">
        <v>336</v>
      </c>
      <c r="C339" s="51" t="s">
        <v>363</v>
      </c>
      <c r="D339" s="63" t="str">
        <f>IF(FOcorrencias[[#This Row],[Data da Ocorrência]]="","",TEXT(FOcorrencias[[#This Row],[Data da Ocorrência]],"dddd"))</f>
        <v>sábado</v>
      </c>
      <c r="E339" s="79">
        <v>39</v>
      </c>
      <c r="F339" s="80" t="str">
        <f>IF(FOcorrencias[[#This Row],[Matricula]]="","",VLOOKUP(FOcorrencias[[#This Row],[Matricula]],Cadastros!$P:$Q,2,0))</f>
        <v>Funcionario 39</v>
      </c>
      <c r="G339" s="49" t="s">
        <v>87</v>
      </c>
      <c r="H339" s="79" t="s">
        <v>391</v>
      </c>
      <c r="I339" s="81"/>
      <c r="J339" s="82" t="s">
        <v>371</v>
      </c>
      <c r="K339" s="85" t="s">
        <v>379</v>
      </c>
      <c r="L339" s="89"/>
      <c r="M339" s="101" t="str" cm="1">
        <f t="array" ref="M339">INDEX('Jornada Prevista'!$H:$H,MATCH(1,('Jornada Prevista'!$B:$B=FOcorrencias[[#This Row],[Matricula]])*('Jornada Prevista'!$P:$P=FOcorrencias[[#This Row],[Mês/Ano]]),0))</f>
        <v>Empresa Z</v>
      </c>
      <c r="N339" s="101" t="str" cm="1">
        <f t="array" ref="N339">INDEX('Jornada Prevista'!$I:$I,MATCH(1,('Jornada Prevista'!$B:$B=FOcorrencias[[#This Row],[Matricula]])*('Jornada Prevista'!$P:$P=FOcorrencias[[#This Row],[Mês/Ano]]),0))</f>
        <v>Vendas</v>
      </c>
      <c r="O339" s="97" t="str" cm="1">
        <f t="array" ref="O339">INDEX('Jornada Prevista'!$J:$J,MATCH(1,('Jornada Prevista'!$B:$B=FOcorrencias[[#This Row],[Matricula]])*('Jornada Prevista'!$P:$P=FOcorrencias[[#This Row],[Mês/Ano]]),0))</f>
        <v>Atendente</v>
      </c>
      <c r="P339" s="97" t="str" cm="1">
        <f t="array" ref="P339">INDEX('Jornada Prevista'!$K:$K,MATCH(1,('Jornada Prevista'!$B:$B=FOcorrencias[[#This Row],[Matricula]])*('Jornada Prevista'!$P:$P=FOcorrencias[[#This Row],[Mês/Ano]]),0))</f>
        <v>Turno C</v>
      </c>
      <c r="Q339" s="97" t="str" cm="1">
        <f t="array" ref="Q339">INDEX('Jornada Prevista'!$L:$L,MATCH(1,('Jornada Prevista'!$B:$B=FOcorrencias[[#This Row],[Matricula]])*('Jornada Prevista'!$P:$P=FOcorrencias[[#This Row],[Mês/Ano]]),0))</f>
        <v>5x1</v>
      </c>
      <c r="R339" s="97" t="str" cm="1">
        <f t="array" ref="R339">INDEX('Jornada Prevista'!$M:$M,MATCH(1,('Jornada Prevista'!$B:$B=FOcorrencias[[#This Row],[Matricula]])*('Jornada Prevista'!$P:$P=FOcorrencias[[#This Row],[Mês/Ano]]),0))</f>
        <v>PJ</v>
      </c>
      <c r="S339" s="97">
        <f>SUMIFS('Jornada Prevista'!$G:$G,'Jornada Prevista'!$B:$B,FOcorrencias[[#This Row],[Matricula]],'Jornada Prevista'!$P:$P,FOcorrencias[[#This Row],[Mês/Ano]])</f>
        <v>184.80000000000015</v>
      </c>
      <c r="T339" s="105">
        <f>SUMIFS('Jornada Prevista'!$N:$N,'Jornada Prevista'!$B:$B,FOcorrencias[[#This Row],[Matricula]],'Jornada Prevista'!$P:$P,FOcorrencias[[#This Row],[Mês/Ano]])</f>
        <v>3448.9</v>
      </c>
      <c r="U339" s="101">
        <f>SUMIFS('Jornada Prevista'!$O:$O,'Jornada Prevista'!$B:$B,FOcorrencias[[#This Row],[Matricula]],'Jornada Prevista'!$P:$P,FOcorrencias[[#This Row],[Mês/Ano]])</f>
        <v>18.662878787878771</v>
      </c>
      <c r="V339" s="94" t="str">
        <f>IF(FOcorrencias[[#This Row],[Data da Ocorrência]]="","",TEXT(FOcorrencias[[#This Row],[Data da Ocorrência]],"mm/aaaa"))</f>
        <v>04/2025</v>
      </c>
    </row>
    <row r="340" spans="2:22" ht="14.4" x14ac:dyDescent="0.25">
      <c r="B340" s="61">
        <v>337</v>
      </c>
      <c r="C340" s="51" t="s">
        <v>273</v>
      </c>
      <c r="D340" s="63" t="str">
        <f>IF(FOcorrencias[[#This Row],[Data da Ocorrência]]="","",TEXT(FOcorrencias[[#This Row],[Data da Ocorrência]],"dddd"))</f>
        <v>segunda-feira</v>
      </c>
      <c r="E340" s="79">
        <v>39</v>
      </c>
      <c r="F340" s="80" t="str">
        <f>IF(FOcorrencias[[#This Row],[Matricula]]="","",VLOOKUP(FOcorrencias[[#This Row],[Matricula]],Cadastros!$P:$Q,2,0))</f>
        <v>Funcionario 39</v>
      </c>
      <c r="G340" s="49" t="s">
        <v>87</v>
      </c>
      <c r="H340" s="79" t="s">
        <v>397</v>
      </c>
      <c r="I340" s="81"/>
      <c r="J340" s="82" t="s">
        <v>95</v>
      </c>
      <c r="K340" s="85" t="s">
        <v>375</v>
      </c>
      <c r="L340" s="89"/>
      <c r="M340" s="101" t="str" cm="1">
        <f t="array" ref="M340">INDEX('Jornada Prevista'!$H:$H,MATCH(1,('Jornada Prevista'!$B:$B=FOcorrencias[[#This Row],[Matricula]])*('Jornada Prevista'!$P:$P=FOcorrencias[[#This Row],[Mês/Ano]]),0))</f>
        <v>Empresa Y</v>
      </c>
      <c r="N340" s="101" t="str" cm="1">
        <f t="array" ref="N340">INDEX('Jornada Prevista'!$I:$I,MATCH(1,('Jornada Prevista'!$B:$B=FOcorrencias[[#This Row],[Matricula]])*('Jornada Prevista'!$P:$P=FOcorrencias[[#This Row],[Mês/Ano]]),0))</f>
        <v>Marketing</v>
      </c>
      <c r="O340" s="97" t="str" cm="1">
        <f t="array" ref="O340">INDEX('Jornada Prevista'!$J:$J,MATCH(1,('Jornada Prevista'!$B:$B=FOcorrencias[[#This Row],[Matricula]])*('Jornada Prevista'!$P:$P=FOcorrencias[[#This Row],[Mês/Ano]]),0))</f>
        <v>Analista Sênior</v>
      </c>
      <c r="P340" s="97" t="str" cm="1">
        <f t="array" ref="P340">INDEX('Jornada Prevista'!$K:$K,MATCH(1,('Jornada Prevista'!$B:$B=FOcorrencias[[#This Row],[Matricula]])*('Jornada Prevista'!$P:$P=FOcorrencias[[#This Row],[Mês/Ano]]),0))</f>
        <v>Turno D</v>
      </c>
      <c r="Q340" s="97" t="str" cm="1">
        <f t="array" ref="Q340">INDEX('Jornada Prevista'!$L:$L,MATCH(1,('Jornada Prevista'!$B:$B=FOcorrencias[[#This Row],[Matricula]])*('Jornada Prevista'!$P:$P=FOcorrencias[[#This Row],[Mês/Ano]]),0))</f>
        <v>6x1</v>
      </c>
      <c r="R340" s="97" t="str" cm="1">
        <f t="array" ref="R340">INDEX('Jornada Prevista'!$M:$M,MATCH(1,('Jornada Prevista'!$B:$B=FOcorrencias[[#This Row],[Matricula]])*('Jornada Prevista'!$P:$P=FOcorrencias[[#This Row],[Mês/Ano]]),0))</f>
        <v>Estágio</v>
      </c>
      <c r="S340" s="97">
        <f>SUMIFS('Jornada Prevista'!$G:$G,'Jornada Prevista'!$B:$B,FOcorrencias[[#This Row],[Matricula]],'Jornada Prevista'!$P:$P,FOcorrencias[[#This Row],[Mês/Ano]])</f>
        <v>184.80000000000015</v>
      </c>
      <c r="T340" s="105">
        <f>SUMIFS('Jornada Prevista'!$N:$N,'Jornada Prevista'!$B:$B,FOcorrencias[[#This Row],[Matricula]],'Jornada Prevista'!$P:$P,FOcorrencias[[#This Row],[Mês/Ano]])</f>
        <v>5529.96</v>
      </c>
      <c r="U340" s="101">
        <f>SUMIFS('Jornada Prevista'!$O:$O,'Jornada Prevista'!$B:$B,FOcorrencias[[#This Row],[Matricula]],'Jornada Prevista'!$P:$P,FOcorrencias[[#This Row],[Mês/Ano]])</f>
        <v>29.924025974025948</v>
      </c>
      <c r="V340" s="94" t="str">
        <f>IF(FOcorrencias[[#This Row],[Data da Ocorrência]]="","",TEXT(FOcorrencias[[#This Row],[Data da Ocorrência]],"mm/aaaa"))</f>
        <v>06/2025</v>
      </c>
    </row>
    <row r="341" spans="2:22" ht="14.4" x14ac:dyDescent="0.25">
      <c r="B341" s="61">
        <v>338</v>
      </c>
      <c r="C341" s="51" t="s">
        <v>250</v>
      </c>
      <c r="D341" s="63" t="str">
        <f>IF(FOcorrencias[[#This Row],[Data da Ocorrência]]="","",TEXT(FOcorrencias[[#This Row],[Data da Ocorrência]],"dddd"))</f>
        <v>sexta-feira</v>
      </c>
      <c r="E341" s="79">
        <v>39</v>
      </c>
      <c r="F341" s="80" t="str">
        <f>IF(FOcorrencias[[#This Row],[Matricula]]="","",VLOOKUP(FOcorrencias[[#This Row],[Matricula]],Cadastros!$P:$Q,2,0))</f>
        <v>Funcionario 39</v>
      </c>
      <c r="G341" s="49" t="s">
        <v>90</v>
      </c>
      <c r="H341" s="79" t="s">
        <v>397</v>
      </c>
      <c r="I341" s="81"/>
      <c r="J341" s="82" t="s">
        <v>95</v>
      </c>
      <c r="K341" s="85" t="s">
        <v>382</v>
      </c>
      <c r="L341" s="89"/>
      <c r="M341" s="101" t="str" cm="1">
        <f t="array" ref="M341">INDEX('Jornada Prevista'!$H:$H,MATCH(1,('Jornada Prevista'!$B:$B=FOcorrencias[[#This Row],[Matricula]])*('Jornada Prevista'!$P:$P=FOcorrencias[[#This Row],[Mês/Ano]]),0))</f>
        <v>Empresa Y</v>
      </c>
      <c r="N341" s="101" t="str" cm="1">
        <f t="array" ref="N341">INDEX('Jornada Prevista'!$I:$I,MATCH(1,('Jornada Prevista'!$B:$B=FOcorrencias[[#This Row],[Matricula]])*('Jornada Prevista'!$P:$P=FOcorrencias[[#This Row],[Mês/Ano]]),0))</f>
        <v>Vendas</v>
      </c>
      <c r="O341" s="97" t="str" cm="1">
        <f t="array" ref="O341">INDEX('Jornada Prevista'!$J:$J,MATCH(1,('Jornada Prevista'!$B:$B=FOcorrencias[[#This Row],[Matricula]])*('Jornada Prevista'!$P:$P=FOcorrencias[[#This Row],[Mês/Ano]]),0))</f>
        <v>Engenheiro</v>
      </c>
      <c r="P341" s="97" t="str" cm="1">
        <f t="array" ref="P341">INDEX('Jornada Prevista'!$K:$K,MATCH(1,('Jornada Prevista'!$B:$B=FOcorrencias[[#This Row],[Matricula]])*('Jornada Prevista'!$P:$P=FOcorrencias[[#This Row],[Mês/Ano]]),0))</f>
        <v>Turno A</v>
      </c>
      <c r="Q341" s="97" t="str" cm="1">
        <f t="array" ref="Q341">INDEX('Jornada Prevista'!$L:$L,MATCH(1,('Jornada Prevista'!$B:$B=FOcorrencias[[#This Row],[Matricula]])*('Jornada Prevista'!$P:$P=FOcorrencias[[#This Row],[Mês/Ano]]),0))</f>
        <v>12x36</v>
      </c>
      <c r="R341" s="97" t="str" cm="1">
        <f t="array" ref="R341">INDEX('Jornada Prevista'!$M:$M,MATCH(1,('Jornada Prevista'!$B:$B=FOcorrencias[[#This Row],[Matricula]])*('Jornada Prevista'!$P:$P=FOcorrencias[[#This Row],[Mês/Ano]]),0))</f>
        <v>Estágio</v>
      </c>
      <c r="S341" s="97">
        <f>SUMIFS('Jornada Prevista'!$G:$G,'Jornada Prevista'!$B:$B,FOcorrencias[[#This Row],[Matricula]],'Jornada Prevista'!$P:$P,FOcorrencias[[#This Row],[Mês/Ano]])</f>
        <v>184.80000000000015</v>
      </c>
      <c r="T341" s="105">
        <f>SUMIFS('Jornada Prevista'!$N:$N,'Jornada Prevista'!$B:$B,FOcorrencias[[#This Row],[Matricula]],'Jornada Prevista'!$P:$P,FOcorrencias[[#This Row],[Mês/Ano]])</f>
        <v>8175.81</v>
      </c>
      <c r="U341" s="101">
        <f>SUMIFS('Jornada Prevista'!$O:$O,'Jornada Prevista'!$B:$B,FOcorrencias[[#This Row],[Matricula]],'Jornada Prevista'!$P:$P,FOcorrencias[[#This Row],[Mês/Ano]])</f>
        <v>44.241396103896072</v>
      </c>
      <c r="V341" s="94" t="str">
        <f>IF(FOcorrencias[[#This Row],[Data da Ocorrência]]="","",TEXT(FOcorrencias[[#This Row],[Data da Ocorrência]],"mm/aaaa"))</f>
        <v>07/2025</v>
      </c>
    </row>
    <row r="342" spans="2:22" ht="14.4" x14ac:dyDescent="0.25">
      <c r="B342" s="61">
        <v>339</v>
      </c>
      <c r="C342" s="51" t="s">
        <v>254</v>
      </c>
      <c r="D342" s="63" t="str">
        <f>IF(FOcorrencias[[#This Row],[Data da Ocorrência]]="","",TEXT(FOcorrencias[[#This Row],[Data da Ocorrência]],"dddd"))</f>
        <v>terça-feira</v>
      </c>
      <c r="E342" s="79">
        <v>39</v>
      </c>
      <c r="F342" s="80" t="str">
        <f>IF(FOcorrencias[[#This Row],[Matricula]]="","",VLOOKUP(FOcorrencias[[#This Row],[Matricula]],Cadastros!$P:$Q,2,0))</f>
        <v>Funcionario 39</v>
      </c>
      <c r="G342" s="49" t="s">
        <v>89</v>
      </c>
      <c r="H342" s="79" t="s">
        <v>384</v>
      </c>
      <c r="I342" s="81"/>
      <c r="J342" s="82" t="s">
        <v>371</v>
      </c>
      <c r="K342" s="85" t="s">
        <v>370</v>
      </c>
      <c r="L342" s="89"/>
      <c r="M342" s="101" t="str" cm="1">
        <f t="array" ref="M342">INDEX('Jornada Prevista'!$H:$H,MATCH(1,('Jornada Prevista'!$B:$B=FOcorrencias[[#This Row],[Matricula]])*('Jornada Prevista'!$P:$P=FOcorrencias[[#This Row],[Mês/Ano]]),0))</f>
        <v>Empresa Z</v>
      </c>
      <c r="N342" s="101" t="str" cm="1">
        <f t="array" ref="N342">INDEX('Jornada Prevista'!$I:$I,MATCH(1,('Jornada Prevista'!$B:$B=FOcorrencias[[#This Row],[Matricula]])*('Jornada Prevista'!$P:$P=FOcorrencias[[#This Row],[Mês/Ano]]),0))</f>
        <v>TI</v>
      </c>
      <c r="O342" s="97" t="str" cm="1">
        <f t="array" ref="O342">INDEX('Jornada Prevista'!$J:$J,MATCH(1,('Jornada Prevista'!$B:$B=FOcorrencias[[#This Row],[Matricula]])*('Jornada Prevista'!$P:$P=FOcorrencias[[#This Row],[Mês/Ano]]),0))</f>
        <v>Analista Pleno</v>
      </c>
      <c r="P342" s="97" t="str" cm="1">
        <f t="array" ref="P342">INDEX('Jornada Prevista'!$K:$K,MATCH(1,('Jornada Prevista'!$B:$B=FOcorrencias[[#This Row],[Matricula]])*('Jornada Prevista'!$P:$P=FOcorrencias[[#This Row],[Mês/Ano]]),0))</f>
        <v>Turno Folguista</v>
      </c>
      <c r="Q342" s="97" t="str" cm="1">
        <f t="array" ref="Q342">INDEX('Jornada Prevista'!$L:$L,MATCH(1,('Jornada Prevista'!$B:$B=FOcorrencias[[#This Row],[Matricula]])*('Jornada Prevista'!$P:$P=FOcorrencias[[#This Row],[Mês/Ano]]),0))</f>
        <v>5x1</v>
      </c>
      <c r="R342" s="97" t="str" cm="1">
        <f t="array" ref="R342">INDEX('Jornada Prevista'!$M:$M,MATCH(1,('Jornada Prevista'!$B:$B=FOcorrencias[[#This Row],[Matricula]])*('Jornada Prevista'!$P:$P=FOcorrencias[[#This Row],[Mês/Ano]]),0))</f>
        <v>PJ</v>
      </c>
      <c r="S342" s="97">
        <f>SUMIFS('Jornada Prevista'!$G:$G,'Jornada Prevista'!$B:$B,FOcorrencias[[#This Row],[Matricula]],'Jornada Prevista'!$P:$P,FOcorrencias[[#This Row],[Mês/Ano]])</f>
        <v>184.80000000000015</v>
      </c>
      <c r="T342" s="105">
        <f>SUMIFS('Jornada Prevista'!$N:$N,'Jornada Prevista'!$B:$B,FOcorrencias[[#This Row],[Matricula]],'Jornada Prevista'!$P:$P,FOcorrencias[[#This Row],[Mês/Ano]])</f>
        <v>8011.96</v>
      </c>
      <c r="U342" s="101">
        <f>SUMIFS('Jornada Prevista'!$O:$O,'Jornada Prevista'!$B:$B,FOcorrencias[[#This Row],[Matricula]],'Jornada Prevista'!$P:$P,FOcorrencias[[#This Row],[Mês/Ano]])</f>
        <v>43.354761904761872</v>
      </c>
      <c r="V342" s="94" t="str">
        <f>IF(FOcorrencias[[#This Row],[Data da Ocorrência]]="","",TEXT(FOcorrencias[[#This Row],[Data da Ocorrência]],"mm/aaaa"))</f>
        <v>10/2025</v>
      </c>
    </row>
    <row r="343" spans="2:22" ht="14.4" x14ac:dyDescent="0.25">
      <c r="B343" s="61">
        <v>340</v>
      </c>
      <c r="C343" s="51" t="s">
        <v>173</v>
      </c>
      <c r="D343" s="63" t="str">
        <f>IF(FOcorrencias[[#This Row],[Data da Ocorrência]]="","",TEXT(FOcorrencias[[#This Row],[Data da Ocorrência]],"dddd"))</f>
        <v>sábado</v>
      </c>
      <c r="E343" s="79">
        <v>39</v>
      </c>
      <c r="F343" s="80" t="str">
        <f>IF(FOcorrencias[[#This Row],[Matricula]]="","",VLOOKUP(FOcorrencias[[#This Row],[Matricula]],Cadastros!$P:$Q,2,0))</f>
        <v>Funcionario 39</v>
      </c>
      <c r="G343" s="49" t="s">
        <v>90</v>
      </c>
      <c r="H343" s="79" t="s">
        <v>373</v>
      </c>
      <c r="I343" s="81"/>
      <c r="J343" s="82" t="s">
        <v>371</v>
      </c>
      <c r="K343" s="85" t="s">
        <v>379</v>
      </c>
      <c r="L343" s="89"/>
      <c r="M343" s="101" t="str" cm="1">
        <f t="array" ref="M343">INDEX('Jornada Prevista'!$H:$H,MATCH(1,('Jornada Prevista'!$B:$B=FOcorrencias[[#This Row],[Matricula]])*('Jornada Prevista'!$P:$P=FOcorrencias[[#This Row],[Mês/Ano]]),0))</f>
        <v>Empresa Z</v>
      </c>
      <c r="N343" s="101" t="str" cm="1">
        <f t="array" ref="N343">INDEX('Jornada Prevista'!$I:$I,MATCH(1,('Jornada Prevista'!$B:$B=FOcorrencias[[#This Row],[Matricula]])*('Jornada Prevista'!$P:$P=FOcorrencias[[#This Row],[Mês/Ano]]),0))</f>
        <v>TI</v>
      </c>
      <c r="O343" s="97" t="str" cm="1">
        <f t="array" ref="O343">INDEX('Jornada Prevista'!$J:$J,MATCH(1,('Jornada Prevista'!$B:$B=FOcorrencias[[#This Row],[Matricula]])*('Jornada Prevista'!$P:$P=FOcorrencias[[#This Row],[Mês/Ano]]),0))</f>
        <v>Analista Pleno</v>
      </c>
      <c r="P343" s="97" t="str" cm="1">
        <f t="array" ref="P343">INDEX('Jornada Prevista'!$K:$K,MATCH(1,('Jornada Prevista'!$B:$B=FOcorrencias[[#This Row],[Matricula]])*('Jornada Prevista'!$P:$P=FOcorrencias[[#This Row],[Mês/Ano]]),0))</f>
        <v>Turno Folguista</v>
      </c>
      <c r="Q343" s="97" t="str" cm="1">
        <f t="array" ref="Q343">INDEX('Jornada Prevista'!$L:$L,MATCH(1,('Jornada Prevista'!$B:$B=FOcorrencias[[#This Row],[Matricula]])*('Jornada Prevista'!$P:$P=FOcorrencias[[#This Row],[Mês/Ano]]),0))</f>
        <v>5x1</v>
      </c>
      <c r="R343" s="97" t="str" cm="1">
        <f t="array" ref="R343">INDEX('Jornada Prevista'!$M:$M,MATCH(1,('Jornada Prevista'!$B:$B=FOcorrencias[[#This Row],[Matricula]])*('Jornada Prevista'!$P:$P=FOcorrencias[[#This Row],[Mês/Ano]]),0))</f>
        <v>PJ</v>
      </c>
      <c r="S343" s="97">
        <f>SUMIFS('Jornada Prevista'!$G:$G,'Jornada Prevista'!$B:$B,FOcorrencias[[#This Row],[Matricula]],'Jornada Prevista'!$P:$P,FOcorrencias[[#This Row],[Mês/Ano]])</f>
        <v>184.80000000000015</v>
      </c>
      <c r="T343" s="105">
        <f>SUMIFS('Jornada Prevista'!$N:$N,'Jornada Prevista'!$B:$B,FOcorrencias[[#This Row],[Matricula]],'Jornada Prevista'!$P:$P,FOcorrencias[[#This Row],[Mês/Ano]])</f>
        <v>8011.96</v>
      </c>
      <c r="U343" s="101">
        <f>SUMIFS('Jornada Prevista'!$O:$O,'Jornada Prevista'!$B:$B,FOcorrencias[[#This Row],[Matricula]],'Jornada Prevista'!$P:$P,FOcorrencias[[#This Row],[Mês/Ano]])</f>
        <v>43.354761904761872</v>
      </c>
      <c r="V343" s="94" t="str">
        <f>IF(FOcorrencias[[#This Row],[Data da Ocorrência]]="","",TEXT(FOcorrencias[[#This Row],[Data da Ocorrência]],"mm/aaaa"))</f>
        <v>10/2025</v>
      </c>
    </row>
    <row r="344" spans="2:22" ht="14.4" x14ac:dyDescent="0.25">
      <c r="B344" s="61">
        <v>341</v>
      </c>
      <c r="C344" s="51" t="s">
        <v>212</v>
      </c>
      <c r="D344" s="63" t="str">
        <f>IF(FOcorrencias[[#This Row],[Data da Ocorrência]]="","",TEXT(FOcorrencias[[#This Row],[Data da Ocorrência]],"dddd"))</f>
        <v>sábado</v>
      </c>
      <c r="E344" s="79">
        <v>39</v>
      </c>
      <c r="F344" s="80" t="str">
        <f>IF(FOcorrencias[[#This Row],[Matricula]]="","",VLOOKUP(FOcorrencias[[#This Row],[Matricula]],Cadastros!$P:$Q,2,0))</f>
        <v>Funcionario 39</v>
      </c>
      <c r="G344" s="49" t="s">
        <v>89</v>
      </c>
      <c r="H344" s="79" t="s">
        <v>378</v>
      </c>
      <c r="I344" s="81"/>
      <c r="J344" s="82" t="s">
        <v>371</v>
      </c>
      <c r="K344" s="85" t="s">
        <v>372</v>
      </c>
      <c r="L344" s="89" t="s">
        <v>388</v>
      </c>
      <c r="M344" s="101" t="str" cm="1">
        <f t="array" ref="M344">INDEX('Jornada Prevista'!$H:$H,MATCH(1,('Jornada Prevista'!$B:$B=FOcorrencias[[#This Row],[Matricula]])*('Jornada Prevista'!$P:$P=FOcorrencias[[#This Row],[Mês/Ano]]),0))</f>
        <v>Empresa Y</v>
      </c>
      <c r="N344" s="101" t="str" cm="1">
        <f t="array" ref="N344">INDEX('Jornada Prevista'!$I:$I,MATCH(1,('Jornada Prevista'!$B:$B=FOcorrencias[[#This Row],[Matricula]])*('Jornada Prevista'!$P:$P=FOcorrencias[[#This Row],[Mês/Ano]]),0))</f>
        <v>Vendas</v>
      </c>
      <c r="O344" s="97" t="str" cm="1">
        <f t="array" ref="O344">INDEX('Jornada Prevista'!$J:$J,MATCH(1,('Jornada Prevista'!$B:$B=FOcorrencias[[#This Row],[Matricula]])*('Jornada Prevista'!$P:$P=FOcorrencias[[#This Row],[Mês/Ano]]),0))</f>
        <v>Engenheiro</v>
      </c>
      <c r="P344" s="97" t="str" cm="1">
        <f t="array" ref="P344">INDEX('Jornada Prevista'!$K:$K,MATCH(1,('Jornada Prevista'!$B:$B=FOcorrencias[[#This Row],[Matricula]])*('Jornada Prevista'!$P:$P=FOcorrencias[[#This Row],[Mês/Ano]]),0))</f>
        <v>Turno A</v>
      </c>
      <c r="Q344" s="97" t="str" cm="1">
        <f t="array" ref="Q344">INDEX('Jornada Prevista'!$L:$L,MATCH(1,('Jornada Prevista'!$B:$B=FOcorrencias[[#This Row],[Matricula]])*('Jornada Prevista'!$P:$P=FOcorrencias[[#This Row],[Mês/Ano]]),0))</f>
        <v>12x36</v>
      </c>
      <c r="R344" s="97" t="str" cm="1">
        <f t="array" ref="R344">INDEX('Jornada Prevista'!$M:$M,MATCH(1,('Jornada Prevista'!$B:$B=FOcorrencias[[#This Row],[Matricula]])*('Jornada Prevista'!$P:$P=FOcorrencias[[#This Row],[Mês/Ano]]),0))</f>
        <v>Estágio</v>
      </c>
      <c r="S344" s="97">
        <f>SUMIFS('Jornada Prevista'!$G:$G,'Jornada Prevista'!$B:$B,FOcorrencias[[#This Row],[Matricula]],'Jornada Prevista'!$P:$P,FOcorrencias[[#This Row],[Mês/Ano]])</f>
        <v>184.80000000000015</v>
      </c>
      <c r="T344" s="105">
        <f>SUMIFS('Jornada Prevista'!$N:$N,'Jornada Prevista'!$B:$B,FOcorrencias[[#This Row],[Matricula]],'Jornada Prevista'!$P:$P,FOcorrencias[[#This Row],[Mês/Ano]])</f>
        <v>8175.81</v>
      </c>
      <c r="U344" s="101">
        <f>SUMIFS('Jornada Prevista'!$O:$O,'Jornada Prevista'!$B:$B,FOcorrencias[[#This Row],[Matricula]],'Jornada Prevista'!$P:$P,FOcorrencias[[#This Row],[Mês/Ano]])</f>
        <v>44.241396103896072</v>
      </c>
      <c r="V344" s="94" t="str">
        <f>IF(FOcorrencias[[#This Row],[Data da Ocorrência]]="","",TEXT(FOcorrencias[[#This Row],[Data da Ocorrência]],"mm/aaaa"))</f>
        <v>07/2025</v>
      </c>
    </row>
    <row r="345" spans="2:22" ht="14.4" x14ac:dyDescent="0.25">
      <c r="B345" s="61">
        <v>342</v>
      </c>
      <c r="C345" s="51" t="s">
        <v>364</v>
      </c>
      <c r="D345" s="63" t="str">
        <f>IF(FOcorrencias[[#This Row],[Data da Ocorrência]]="","",TEXT(FOcorrencias[[#This Row],[Data da Ocorrência]],"dddd"))</f>
        <v>sexta-feira</v>
      </c>
      <c r="E345" s="79">
        <v>39</v>
      </c>
      <c r="F345" s="80" t="str">
        <f>IF(FOcorrencias[[#This Row],[Matricula]]="","",VLOOKUP(FOcorrencias[[#This Row],[Matricula]],Cadastros!$P:$Q,2,0))</f>
        <v>Funcionario 39</v>
      </c>
      <c r="G345" s="49" t="s">
        <v>88</v>
      </c>
      <c r="H345" s="79" t="s">
        <v>366</v>
      </c>
      <c r="I345" s="81" t="s">
        <v>399</v>
      </c>
      <c r="J345" s="82" t="s">
        <v>95</v>
      </c>
      <c r="K345" s="85" t="s">
        <v>398</v>
      </c>
      <c r="L345" s="89"/>
      <c r="M345" s="101" t="str" cm="1">
        <f t="array" ref="M345">INDEX('Jornada Prevista'!$H:$H,MATCH(1,('Jornada Prevista'!$B:$B=FOcorrencias[[#This Row],[Matricula]])*('Jornada Prevista'!$P:$P=FOcorrencias[[#This Row],[Mês/Ano]]),0))</f>
        <v>Empresa Y</v>
      </c>
      <c r="N345" s="101" t="str" cm="1">
        <f t="array" ref="N345">INDEX('Jornada Prevista'!$I:$I,MATCH(1,('Jornada Prevista'!$B:$B=FOcorrencias[[#This Row],[Matricula]])*('Jornada Prevista'!$P:$P=FOcorrencias[[#This Row],[Mês/Ano]]),0))</f>
        <v>TI</v>
      </c>
      <c r="O345" s="97" t="str" cm="1">
        <f t="array" ref="O345">INDEX('Jornada Prevista'!$J:$J,MATCH(1,('Jornada Prevista'!$B:$B=FOcorrencias[[#This Row],[Matricula]])*('Jornada Prevista'!$P:$P=FOcorrencias[[#This Row],[Mês/Ano]]),0))</f>
        <v>Analista de Projetos</v>
      </c>
      <c r="P345" s="97" t="str" cm="1">
        <f t="array" ref="P345">INDEX('Jornada Prevista'!$K:$K,MATCH(1,('Jornada Prevista'!$B:$B=FOcorrencias[[#This Row],[Matricula]])*('Jornada Prevista'!$P:$P=FOcorrencias[[#This Row],[Mês/Ano]]),0))</f>
        <v>Turno B</v>
      </c>
      <c r="Q345" s="97" t="str" cm="1">
        <f t="array" ref="Q345">INDEX('Jornada Prevista'!$L:$L,MATCH(1,('Jornada Prevista'!$B:$B=FOcorrencias[[#This Row],[Matricula]])*('Jornada Prevista'!$P:$P=FOcorrencias[[#This Row],[Mês/Ano]]),0))</f>
        <v>12x36</v>
      </c>
      <c r="R345" s="97" t="str" cm="1">
        <f t="array" ref="R345">INDEX('Jornada Prevista'!$M:$M,MATCH(1,('Jornada Prevista'!$B:$B=FOcorrencias[[#This Row],[Matricula]])*('Jornada Prevista'!$P:$P=FOcorrencias[[#This Row],[Mês/Ano]]),0))</f>
        <v>CLT</v>
      </c>
      <c r="S345" s="97">
        <f>SUMIFS('Jornada Prevista'!$G:$G,'Jornada Prevista'!$B:$B,FOcorrencias[[#This Row],[Matricula]],'Jornada Prevista'!$P:$P,FOcorrencias[[#This Row],[Mês/Ano]])</f>
        <v>184.80000000000015</v>
      </c>
      <c r="T345" s="105">
        <f>SUMIFS('Jornada Prevista'!$N:$N,'Jornada Prevista'!$B:$B,FOcorrencias[[#This Row],[Matricula]],'Jornada Prevista'!$P:$P,FOcorrencias[[#This Row],[Mês/Ano]])</f>
        <v>3041.54</v>
      </c>
      <c r="U345" s="101">
        <f>SUMIFS('Jornada Prevista'!$O:$O,'Jornada Prevista'!$B:$B,FOcorrencias[[#This Row],[Matricula]],'Jornada Prevista'!$P:$P,FOcorrencias[[#This Row],[Mês/Ano]])</f>
        <v>16.45854978354977</v>
      </c>
      <c r="V345" s="94" t="str">
        <f>IF(FOcorrencias[[#This Row],[Data da Ocorrência]]="","",TEXT(FOcorrencias[[#This Row],[Data da Ocorrência]],"mm/aaaa"))</f>
        <v>01/2025</v>
      </c>
    </row>
    <row r="346" spans="2:22" ht="14.4" x14ac:dyDescent="0.25">
      <c r="B346" s="61">
        <v>343</v>
      </c>
      <c r="C346" s="51" t="s">
        <v>270</v>
      </c>
      <c r="D346" s="63" t="str">
        <f>IF(FOcorrencias[[#This Row],[Data da Ocorrência]]="","",TEXT(FOcorrencias[[#This Row],[Data da Ocorrência]],"dddd"))</f>
        <v>quarta-feira</v>
      </c>
      <c r="E346" s="79">
        <v>40</v>
      </c>
      <c r="F346" s="80" t="str">
        <f>IF(FOcorrencias[[#This Row],[Matricula]]="","",VLOOKUP(FOcorrencias[[#This Row],[Matricula]],Cadastros!$P:$Q,2,0))</f>
        <v>Funcionario 40</v>
      </c>
      <c r="G346" s="49" t="s">
        <v>89</v>
      </c>
      <c r="H346" s="79" t="s">
        <v>381</v>
      </c>
      <c r="I346" s="81" t="s">
        <v>389</v>
      </c>
      <c r="J346" s="82" t="s">
        <v>95</v>
      </c>
      <c r="K346" s="85" t="s">
        <v>370</v>
      </c>
      <c r="L346" s="89"/>
      <c r="M346" s="101" t="str" cm="1">
        <f t="array" ref="M346">INDEX('Jornada Prevista'!$H:$H,MATCH(1,('Jornada Prevista'!$B:$B=FOcorrencias[[#This Row],[Matricula]])*('Jornada Prevista'!$P:$P=FOcorrencias[[#This Row],[Mês/Ano]]),0))</f>
        <v>Empresa Z</v>
      </c>
      <c r="N346" s="101" t="str" cm="1">
        <f t="array" ref="N346">INDEX('Jornada Prevista'!$I:$I,MATCH(1,('Jornada Prevista'!$B:$B=FOcorrencias[[#This Row],[Matricula]])*('Jornada Prevista'!$P:$P=FOcorrencias[[#This Row],[Mês/Ano]]),0))</f>
        <v>Financeiro</v>
      </c>
      <c r="O346" s="97" t="str" cm="1">
        <f t="array" ref="O346">INDEX('Jornada Prevista'!$J:$J,MATCH(1,('Jornada Prevista'!$B:$B=FOcorrencias[[#This Row],[Matricula]])*('Jornada Prevista'!$P:$P=FOcorrencias[[#This Row],[Mês/Ano]]),0))</f>
        <v>Técnico</v>
      </c>
      <c r="P346" s="97" t="str" cm="1">
        <f t="array" ref="P346">INDEX('Jornada Prevista'!$K:$K,MATCH(1,('Jornada Prevista'!$B:$B=FOcorrencias[[#This Row],[Matricula]])*('Jornada Prevista'!$P:$P=FOcorrencias[[#This Row],[Mês/Ano]]),0))</f>
        <v>Turno C</v>
      </c>
      <c r="Q346" s="97" t="str" cm="1">
        <f t="array" ref="Q346">INDEX('Jornada Prevista'!$L:$L,MATCH(1,('Jornada Prevista'!$B:$B=FOcorrencias[[#This Row],[Matricula]])*('Jornada Prevista'!$P:$P=FOcorrencias[[#This Row],[Mês/Ano]]),0))</f>
        <v>5x1</v>
      </c>
      <c r="R346" s="97" t="str" cm="1">
        <f t="array" ref="R346">INDEX('Jornada Prevista'!$M:$M,MATCH(1,('Jornada Prevista'!$B:$B=FOcorrencias[[#This Row],[Matricula]])*('Jornada Prevista'!$P:$P=FOcorrencias[[#This Row],[Mês/Ano]]),0))</f>
        <v>CLT</v>
      </c>
      <c r="S346" s="97">
        <f>SUMIFS('Jornada Prevista'!$G:$G,'Jornada Prevista'!$B:$B,FOcorrencias[[#This Row],[Matricula]],'Jornada Prevista'!$P:$P,FOcorrencias[[#This Row],[Mês/Ano]])</f>
        <v>184.80000000000015</v>
      </c>
      <c r="T346" s="105">
        <f>SUMIFS('Jornada Prevista'!$N:$N,'Jornada Prevista'!$B:$B,FOcorrencias[[#This Row],[Matricula]],'Jornada Prevista'!$P:$P,FOcorrencias[[#This Row],[Mês/Ano]])</f>
        <v>9663.86</v>
      </c>
      <c r="U346" s="101">
        <f>SUMIFS('Jornada Prevista'!$O:$O,'Jornada Prevista'!$B:$B,FOcorrencias[[#This Row],[Matricula]],'Jornada Prevista'!$P:$P,FOcorrencias[[#This Row],[Mês/Ano]])</f>
        <v>52.293614718614677</v>
      </c>
      <c r="V346" s="94" t="str">
        <f>IF(FOcorrencias[[#This Row],[Data da Ocorrência]]="","",TEXT(FOcorrencias[[#This Row],[Data da Ocorrência]],"mm/aaaa"))</f>
        <v>08/2025</v>
      </c>
    </row>
    <row r="347" spans="2:22" ht="14.4" x14ac:dyDescent="0.25">
      <c r="B347" s="61">
        <v>344</v>
      </c>
      <c r="C347" s="51" t="s">
        <v>365</v>
      </c>
      <c r="D347" s="63" t="str">
        <f>IF(FOcorrencias[[#This Row],[Data da Ocorrência]]="","",TEXT(FOcorrencias[[#This Row],[Data da Ocorrência]],"dddd"))</f>
        <v>domingo</v>
      </c>
      <c r="E347" s="79">
        <v>40</v>
      </c>
      <c r="F347" s="80" t="str">
        <f>IF(FOcorrencias[[#This Row],[Matricula]]="","",VLOOKUP(FOcorrencias[[#This Row],[Matricula]],Cadastros!$P:$Q,2,0))</f>
        <v>Funcionario 40</v>
      </c>
      <c r="G347" s="49" t="s">
        <v>88</v>
      </c>
      <c r="H347" s="79" t="s">
        <v>397</v>
      </c>
      <c r="I347" s="81"/>
      <c r="J347" s="82" t="s">
        <v>371</v>
      </c>
      <c r="K347" s="85" t="s">
        <v>398</v>
      </c>
      <c r="L347" s="89" t="s">
        <v>395</v>
      </c>
      <c r="M347" s="101" t="str" cm="1">
        <f t="array" ref="M347">INDEX('Jornada Prevista'!$H:$H,MATCH(1,('Jornada Prevista'!$B:$B=FOcorrencias[[#This Row],[Matricula]])*('Jornada Prevista'!$P:$P=FOcorrencias[[#This Row],[Mês/Ano]]),0))</f>
        <v>Empresa Y</v>
      </c>
      <c r="N347" s="101" t="str" cm="1">
        <f t="array" ref="N347">INDEX('Jornada Prevista'!$I:$I,MATCH(1,('Jornada Prevista'!$B:$B=FOcorrencias[[#This Row],[Matricula]])*('Jornada Prevista'!$P:$P=FOcorrencias[[#This Row],[Mês/Ano]]),0))</f>
        <v>Contabilidade</v>
      </c>
      <c r="O347" s="97" t="str" cm="1">
        <f t="array" ref="O347">INDEX('Jornada Prevista'!$J:$J,MATCH(1,('Jornada Prevista'!$B:$B=FOcorrencias[[#This Row],[Matricula]])*('Jornada Prevista'!$P:$P=FOcorrencias[[#This Row],[Mês/Ano]]),0))</f>
        <v>Analista</v>
      </c>
      <c r="P347" s="97" t="str" cm="1">
        <f t="array" ref="P347">INDEX('Jornada Prevista'!$K:$K,MATCH(1,('Jornada Prevista'!$B:$B=FOcorrencias[[#This Row],[Matricula]])*('Jornada Prevista'!$P:$P=FOcorrencias[[#This Row],[Mês/Ano]]),0))</f>
        <v>Turno A</v>
      </c>
      <c r="Q347" s="97" t="str" cm="1">
        <f t="array" ref="Q347">INDEX('Jornada Prevista'!$L:$L,MATCH(1,('Jornada Prevista'!$B:$B=FOcorrencias[[#This Row],[Matricula]])*('Jornada Prevista'!$P:$P=FOcorrencias[[#This Row],[Mês/Ano]]),0))</f>
        <v>6x1</v>
      </c>
      <c r="R347" s="97" t="str" cm="1">
        <f t="array" ref="R347">INDEX('Jornada Prevista'!$M:$M,MATCH(1,('Jornada Prevista'!$B:$B=FOcorrencias[[#This Row],[Matricula]])*('Jornada Prevista'!$P:$P=FOcorrencias[[#This Row],[Mês/Ano]]),0))</f>
        <v>Estágio</v>
      </c>
      <c r="S347" s="97">
        <f>SUMIFS('Jornada Prevista'!$G:$G,'Jornada Prevista'!$B:$B,FOcorrencias[[#This Row],[Matricula]],'Jornada Prevista'!$P:$P,FOcorrencias[[#This Row],[Mês/Ano]])</f>
        <v>184.80000000000015</v>
      </c>
      <c r="T347" s="105">
        <f>SUMIFS('Jornada Prevista'!$N:$N,'Jornada Prevista'!$B:$B,FOcorrencias[[#This Row],[Matricula]],'Jornada Prevista'!$P:$P,FOcorrencias[[#This Row],[Mês/Ano]])</f>
        <v>4847.4399999999996</v>
      </c>
      <c r="U347" s="101">
        <f>SUMIFS('Jornada Prevista'!$O:$O,'Jornada Prevista'!$B:$B,FOcorrencias[[#This Row],[Matricula]],'Jornada Prevista'!$P:$P,FOcorrencias[[#This Row],[Mês/Ano]])</f>
        <v>26.230735930735907</v>
      </c>
      <c r="V347" s="94" t="str">
        <f>IF(FOcorrencias[[#This Row],[Data da Ocorrência]]="","",TEXT(FOcorrencias[[#This Row],[Data da Ocorrência]],"mm/aaaa"))</f>
        <v>03/2025</v>
      </c>
    </row>
    <row r="348" spans="2:22" ht="14.4" x14ac:dyDescent="0.25">
      <c r="B348" s="61">
        <v>345</v>
      </c>
      <c r="C348" s="51" t="s">
        <v>212</v>
      </c>
      <c r="D348" s="63" t="str">
        <f>IF(FOcorrencias[[#This Row],[Data da Ocorrência]]="","",TEXT(FOcorrencias[[#This Row],[Data da Ocorrência]],"dddd"))</f>
        <v>sábado</v>
      </c>
      <c r="E348" s="79">
        <v>40</v>
      </c>
      <c r="F348" s="80" t="str">
        <f>IF(FOcorrencias[[#This Row],[Matricula]]="","",VLOOKUP(FOcorrencias[[#This Row],[Matricula]],Cadastros!$P:$Q,2,0))</f>
        <v>Funcionario 40</v>
      </c>
      <c r="G348" s="49" t="s">
        <v>88</v>
      </c>
      <c r="H348" s="79" t="s">
        <v>378</v>
      </c>
      <c r="I348" s="81" t="s">
        <v>367</v>
      </c>
      <c r="J348" s="82" t="s">
        <v>95</v>
      </c>
      <c r="K348" s="85" t="s">
        <v>396</v>
      </c>
      <c r="L348" s="89"/>
      <c r="M348" s="101" t="str" cm="1">
        <f t="array" ref="M348">INDEX('Jornada Prevista'!$H:$H,MATCH(1,('Jornada Prevista'!$B:$B=FOcorrencias[[#This Row],[Matricula]])*('Jornada Prevista'!$P:$P=FOcorrencias[[#This Row],[Mês/Ano]]),0))</f>
        <v>Empresa Y</v>
      </c>
      <c r="N348" s="101" t="str" cm="1">
        <f t="array" ref="N348">INDEX('Jornada Prevista'!$I:$I,MATCH(1,('Jornada Prevista'!$B:$B=FOcorrencias[[#This Row],[Matricula]])*('Jornada Prevista'!$P:$P=FOcorrencias[[#This Row],[Mês/Ano]]),0))</f>
        <v>Financeiro</v>
      </c>
      <c r="O348" s="97" t="str" cm="1">
        <f t="array" ref="O348">INDEX('Jornada Prevista'!$J:$J,MATCH(1,('Jornada Prevista'!$B:$B=FOcorrencias[[#This Row],[Matricula]])*('Jornada Prevista'!$P:$P=FOcorrencias[[#This Row],[Mês/Ano]]),0))</f>
        <v>Operador</v>
      </c>
      <c r="P348" s="97" t="str" cm="1">
        <f t="array" ref="P348">INDEX('Jornada Prevista'!$K:$K,MATCH(1,('Jornada Prevista'!$B:$B=FOcorrencias[[#This Row],[Matricula]])*('Jornada Prevista'!$P:$P=FOcorrencias[[#This Row],[Mês/Ano]]),0))</f>
        <v>Turno D</v>
      </c>
      <c r="Q348" s="97" t="str" cm="1">
        <f t="array" ref="Q348">INDEX('Jornada Prevista'!$L:$L,MATCH(1,('Jornada Prevista'!$B:$B=FOcorrencias[[#This Row],[Matricula]])*('Jornada Prevista'!$P:$P=FOcorrencias[[#This Row],[Mês/Ano]]),0))</f>
        <v>6x1</v>
      </c>
      <c r="R348" s="97" t="str" cm="1">
        <f t="array" ref="R348">INDEX('Jornada Prevista'!$M:$M,MATCH(1,('Jornada Prevista'!$B:$B=FOcorrencias[[#This Row],[Matricula]])*('Jornada Prevista'!$P:$P=FOcorrencias[[#This Row],[Mês/Ano]]),0))</f>
        <v>PJ</v>
      </c>
      <c r="S348" s="97">
        <f>SUMIFS('Jornada Prevista'!$G:$G,'Jornada Prevista'!$B:$B,FOcorrencias[[#This Row],[Matricula]],'Jornada Prevista'!$P:$P,FOcorrencias[[#This Row],[Mês/Ano]])</f>
        <v>184.80000000000015</v>
      </c>
      <c r="T348" s="105">
        <f>SUMIFS('Jornada Prevista'!$N:$N,'Jornada Prevista'!$B:$B,FOcorrencias[[#This Row],[Matricula]],'Jornada Prevista'!$P:$P,FOcorrencias[[#This Row],[Mês/Ano]])</f>
        <v>8274.1200000000008</v>
      </c>
      <c r="U348" s="101">
        <f>SUMIFS('Jornada Prevista'!$O:$O,'Jornada Prevista'!$B:$B,FOcorrencias[[#This Row],[Matricula]],'Jornada Prevista'!$P:$P,FOcorrencias[[#This Row],[Mês/Ano]])</f>
        <v>44.773376623376592</v>
      </c>
      <c r="V348" s="94" t="str">
        <f>IF(FOcorrencias[[#This Row],[Data da Ocorrência]]="","",TEXT(FOcorrencias[[#This Row],[Data da Ocorrência]],"mm/aaaa"))</f>
        <v>07/2025</v>
      </c>
    </row>
    <row r="349" spans="2:22" ht="14.4" x14ac:dyDescent="0.25">
      <c r="B349" s="61">
        <v>346</v>
      </c>
      <c r="C349" s="51" t="s">
        <v>235</v>
      </c>
      <c r="D349" s="63" t="str">
        <f>IF(FOcorrencias[[#This Row],[Data da Ocorrência]]="","",TEXT(FOcorrencias[[#This Row],[Data da Ocorrência]],"dddd"))</f>
        <v>segunda-feira</v>
      </c>
      <c r="E349" s="79">
        <v>40</v>
      </c>
      <c r="F349" s="80" t="str">
        <f>IF(FOcorrencias[[#This Row],[Matricula]]="","",VLOOKUP(FOcorrencias[[#This Row],[Matricula]],Cadastros!$P:$Q,2,0))</f>
        <v>Funcionario 40</v>
      </c>
      <c r="G349" s="49" t="s">
        <v>88</v>
      </c>
      <c r="H349" s="79" t="s">
        <v>391</v>
      </c>
      <c r="I349" s="81"/>
      <c r="J349" s="82" t="s">
        <v>371</v>
      </c>
      <c r="K349" s="85" t="s">
        <v>394</v>
      </c>
      <c r="L349" s="89"/>
      <c r="M349" s="101" t="str" cm="1">
        <f t="array" ref="M349">INDEX('Jornada Prevista'!$H:$H,MATCH(1,('Jornada Prevista'!$B:$B=FOcorrencias[[#This Row],[Matricula]])*('Jornada Prevista'!$P:$P=FOcorrencias[[#This Row],[Mês/Ano]]),0))</f>
        <v>Empresa Y</v>
      </c>
      <c r="N349" s="101" t="str" cm="1">
        <f t="array" ref="N349">INDEX('Jornada Prevista'!$I:$I,MATCH(1,('Jornada Prevista'!$B:$B=FOcorrencias[[#This Row],[Matricula]])*('Jornada Prevista'!$P:$P=FOcorrencias[[#This Row],[Mês/Ano]]),0))</f>
        <v>Financeiro</v>
      </c>
      <c r="O349" s="97" t="str" cm="1">
        <f t="array" ref="O349">INDEX('Jornada Prevista'!$J:$J,MATCH(1,('Jornada Prevista'!$B:$B=FOcorrencias[[#This Row],[Matricula]])*('Jornada Prevista'!$P:$P=FOcorrencias[[#This Row],[Mês/Ano]]),0))</f>
        <v>Operador</v>
      </c>
      <c r="P349" s="97" t="str" cm="1">
        <f t="array" ref="P349">INDEX('Jornada Prevista'!$K:$K,MATCH(1,('Jornada Prevista'!$B:$B=FOcorrencias[[#This Row],[Matricula]])*('Jornada Prevista'!$P:$P=FOcorrencias[[#This Row],[Mês/Ano]]),0))</f>
        <v>Turno D</v>
      </c>
      <c r="Q349" s="97" t="str" cm="1">
        <f t="array" ref="Q349">INDEX('Jornada Prevista'!$L:$L,MATCH(1,('Jornada Prevista'!$B:$B=FOcorrencias[[#This Row],[Matricula]])*('Jornada Prevista'!$P:$P=FOcorrencias[[#This Row],[Mês/Ano]]),0))</f>
        <v>6x1</v>
      </c>
      <c r="R349" s="97" t="str" cm="1">
        <f t="array" ref="R349">INDEX('Jornada Prevista'!$M:$M,MATCH(1,('Jornada Prevista'!$B:$B=FOcorrencias[[#This Row],[Matricula]])*('Jornada Prevista'!$P:$P=FOcorrencias[[#This Row],[Mês/Ano]]),0))</f>
        <v>PJ</v>
      </c>
      <c r="S349" s="99">
        <f>SUMIFS('Jornada Prevista'!$G:$G,'Jornada Prevista'!$B:$B,FOcorrencias[[#This Row],[Matricula]],'Jornada Prevista'!$P:$P,FOcorrencias[[#This Row],[Mês/Ano]])</f>
        <v>184.80000000000015</v>
      </c>
      <c r="T349" s="107">
        <f>SUMIFS('Jornada Prevista'!$N:$N,'Jornada Prevista'!$B:$B,FOcorrencias[[#This Row],[Matricula]],'Jornada Prevista'!$P:$P,FOcorrencias[[#This Row],[Mês/Ano]])</f>
        <v>8274.1200000000008</v>
      </c>
      <c r="U349" s="103">
        <f>SUMIFS('Jornada Prevista'!$O:$O,'Jornada Prevista'!$B:$B,FOcorrencias[[#This Row],[Matricula]],'Jornada Prevista'!$P:$P,FOcorrencias[[#This Row],[Mês/Ano]])</f>
        <v>44.773376623376592</v>
      </c>
      <c r="V349" s="95" t="str">
        <f>IF(FOcorrencias[[#This Row],[Data da Ocorrência]]="","",TEXT(FOcorrencias[[#This Row],[Data da Ocorrência]],"mm/aaaa"))</f>
        <v>07/2025</v>
      </c>
    </row>
    <row r="350" spans="2:22" ht="13.2" x14ac:dyDescent="0.25"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</row>
    <row r="351" spans="2:22" ht="13.2" x14ac:dyDescent="0.25"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</row>
    <row r="352" spans="2:22" ht="13.2" x14ac:dyDescent="0.25"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</row>
    <row r="353" spans="5:21" ht="13.2" x14ac:dyDescent="0.25">
      <c r="E353" s="3"/>
      <c r="F353" s="3"/>
      <c r="G353" s="3"/>
      <c r="H353" s="3"/>
      <c r="I353" s="3"/>
      <c r="J353" s="3"/>
      <c r="K353" s="84"/>
      <c r="L353" s="3"/>
      <c r="M353" s="3"/>
      <c r="N353" s="3"/>
      <c r="O353" s="3"/>
      <c r="P353" s="3"/>
      <c r="Q353" s="3"/>
      <c r="R353" s="3"/>
      <c r="S353" s="3"/>
      <c r="T353" s="3"/>
      <c r="U353" s="3"/>
    </row>
    <row r="354" spans="5:21" ht="13.2" x14ac:dyDescent="0.25"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</row>
    <row r="355" spans="5:21" ht="13.2" x14ac:dyDescent="0.25"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</row>
    <row r="356" spans="5:21" ht="13.2" x14ac:dyDescent="0.25"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</row>
    <row r="357" spans="5:21" ht="13.2" x14ac:dyDescent="0.25"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</row>
    <row r="358" spans="5:21" ht="13.2" x14ac:dyDescent="0.25"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</row>
    <row r="359" spans="5:21" ht="13.2" x14ac:dyDescent="0.25"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</row>
    <row r="360" spans="5:21" ht="13.2" x14ac:dyDescent="0.25"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</row>
    <row r="361" spans="5:21" ht="13.2" x14ac:dyDescent="0.25"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</row>
    <row r="362" spans="5:21" ht="13.2" x14ac:dyDescent="0.25"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</row>
    <row r="363" spans="5:21" ht="13.2" x14ac:dyDescent="0.25"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</row>
    <row r="364" spans="5:21" ht="13.2" x14ac:dyDescent="0.25"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</row>
    <row r="365" spans="5:21" ht="13.2" x14ac:dyDescent="0.25"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</row>
    <row r="366" spans="5:21" ht="13.2" x14ac:dyDescent="0.25"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</row>
    <row r="367" spans="5:21" ht="13.2" x14ac:dyDescent="0.25"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</row>
    <row r="368" spans="5:21" ht="13.2" x14ac:dyDescent="0.25"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</row>
    <row r="369" spans="5:21" ht="13.2" x14ac:dyDescent="0.25"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</row>
    <row r="370" spans="5:21" ht="13.2" x14ac:dyDescent="0.25"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</row>
    <row r="371" spans="5:21" ht="13.2" x14ac:dyDescent="0.25"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</row>
    <row r="372" spans="5:21" ht="13.2" x14ac:dyDescent="0.25"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</row>
    <row r="373" spans="5:21" ht="13.2" x14ac:dyDescent="0.25"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</row>
    <row r="374" spans="5:21" ht="13.2" x14ac:dyDescent="0.25"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</row>
    <row r="375" spans="5:21" ht="13.2" x14ac:dyDescent="0.25"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</row>
    <row r="376" spans="5:21" ht="13.2" x14ac:dyDescent="0.25"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</row>
    <row r="377" spans="5:21" ht="13.2" x14ac:dyDescent="0.25"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</row>
    <row r="378" spans="5:21" ht="13.2" x14ac:dyDescent="0.25"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</row>
    <row r="379" spans="5:21" ht="13.2" x14ac:dyDescent="0.25"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</row>
    <row r="380" spans="5:21" ht="13.2" x14ac:dyDescent="0.25"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</row>
    <row r="381" spans="5:21" ht="13.2" x14ac:dyDescent="0.25"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</row>
    <row r="382" spans="5:21" ht="13.2" x14ac:dyDescent="0.25"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</row>
    <row r="383" spans="5:21" ht="13.2" x14ac:dyDescent="0.25"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</row>
    <row r="384" spans="5:21" ht="13.2" x14ac:dyDescent="0.25"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</row>
    <row r="385" spans="5:21" ht="13.2" x14ac:dyDescent="0.25"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</row>
    <row r="386" spans="5:21" ht="13.2" x14ac:dyDescent="0.25"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</row>
    <row r="387" spans="5:21" ht="13.2" x14ac:dyDescent="0.25"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</row>
    <row r="388" spans="5:21" ht="13.2" x14ac:dyDescent="0.25"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</row>
    <row r="389" spans="5:21" ht="13.2" x14ac:dyDescent="0.25"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</row>
    <row r="390" spans="5:21" ht="13.2" x14ac:dyDescent="0.25"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</row>
    <row r="391" spans="5:21" ht="13.2" x14ac:dyDescent="0.25"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</row>
    <row r="392" spans="5:21" ht="13.2" x14ac:dyDescent="0.25"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</row>
    <row r="393" spans="5:21" ht="13.2" x14ac:dyDescent="0.25"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</row>
    <row r="394" spans="5:21" ht="13.2" x14ac:dyDescent="0.25"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</row>
    <row r="395" spans="5:21" ht="13.2" x14ac:dyDescent="0.25"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</row>
    <row r="396" spans="5:21" ht="13.2" x14ac:dyDescent="0.25"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</row>
    <row r="397" spans="5:21" ht="13.2" x14ac:dyDescent="0.25"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</row>
    <row r="398" spans="5:21" ht="13.2" x14ac:dyDescent="0.25"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</row>
    <row r="399" spans="5:21" ht="13.2" x14ac:dyDescent="0.25"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</row>
    <row r="400" spans="5:21" ht="13.2" x14ac:dyDescent="0.25"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</row>
    <row r="401" spans="5:21" ht="13.2" x14ac:dyDescent="0.25"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</row>
    <row r="402" spans="5:21" ht="13.2" x14ac:dyDescent="0.25"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</row>
    <row r="403" spans="5:21" ht="13.2" x14ac:dyDescent="0.25"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</row>
    <row r="404" spans="5:21" ht="13.2" x14ac:dyDescent="0.25"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</row>
    <row r="405" spans="5:21" ht="13.2" x14ac:dyDescent="0.25"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</row>
    <row r="406" spans="5:21" ht="13.2" x14ac:dyDescent="0.25"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</row>
    <row r="407" spans="5:21" ht="13.2" x14ac:dyDescent="0.25"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</row>
    <row r="408" spans="5:21" ht="13.2" x14ac:dyDescent="0.25"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</row>
    <row r="409" spans="5:21" ht="13.2" x14ac:dyDescent="0.25"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</row>
    <row r="410" spans="5:21" ht="13.2" x14ac:dyDescent="0.25"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</row>
    <row r="411" spans="5:21" ht="13.2" x14ac:dyDescent="0.25"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</row>
    <row r="412" spans="5:21" ht="13.2" x14ac:dyDescent="0.25"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</row>
    <row r="413" spans="5:21" ht="13.2" x14ac:dyDescent="0.25"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</row>
    <row r="414" spans="5:21" ht="13.2" x14ac:dyDescent="0.25"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</row>
    <row r="415" spans="5:21" ht="13.2" x14ac:dyDescent="0.25"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</row>
    <row r="416" spans="5:21" ht="13.2" x14ac:dyDescent="0.25"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</row>
    <row r="417" spans="5:21" ht="13.2" x14ac:dyDescent="0.25"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</row>
    <row r="418" spans="5:21" ht="13.2" x14ac:dyDescent="0.25"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</row>
    <row r="419" spans="5:21" ht="13.2" x14ac:dyDescent="0.25"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</row>
    <row r="420" spans="5:21" ht="13.2" x14ac:dyDescent="0.25"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</row>
    <row r="421" spans="5:21" ht="13.2" x14ac:dyDescent="0.25"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</row>
    <row r="422" spans="5:21" ht="13.2" x14ac:dyDescent="0.25"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</row>
    <row r="423" spans="5:21" ht="13.2" x14ac:dyDescent="0.25"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</row>
    <row r="424" spans="5:21" ht="13.2" x14ac:dyDescent="0.25"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</row>
    <row r="425" spans="5:21" ht="13.2" x14ac:dyDescent="0.25"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</row>
    <row r="426" spans="5:21" ht="13.2" x14ac:dyDescent="0.25"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</row>
    <row r="427" spans="5:21" ht="13.2" x14ac:dyDescent="0.25"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</row>
    <row r="428" spans="5:21" ht="13.2" x14ac:dyDescent="0.25"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</row>
    <row r="429" spans="5:21" ht="13.2" x14ac:dyDescent="0.25"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</row>
    <row r="430" spans="5:21" ht="13.2" x14ac:dyDescent="0.25"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</row>
    <row r="431" spans="5:21" ht="13.2" x14ac:dyDescent="0.25"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</row>
    <row r="432" spans="5:21" ht="13.2" x14ac:dyDescent="0.25"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</row>
    <row r="433" spans="5:21" ht="13.2" x14ac:dyDescent="0.25"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</row>
    <row r="434" spans="5:21" ht="13.2" x14ac:dyDescent="0.25"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</row>
    <row r="435" spans="5:21" ht="13.2" x14ac:dyDescent="0.25"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</row>
    <row r="436" spans="5:21" ht="13.2" x14ac:dyDescent="0.25"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</row>
    <row r="437" spans="5:21" ht="13.2" x14ac:dyDescent="0.25"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</row>
    <row r="438" spans="5:21" ht="13.2" x14ac:dyDescent="0.25"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</row>
    <row r="439" spans="5:21" ht="13.2" x14ac:dyDescent="0.25"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</row>
    <row r="440" spans="5:21" ht="13.2" x14ac:dyDescent="0.25"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</row>
    <row r="441" spans="5:21" ht="13.2" x14ac:dyDescent="0.25"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</row>
    <row r="442" spans="5:21" ht="13.2" x14ac:dyDescent="0.25"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</row>
    <row r="443" spans="5:21" ht="13.2" x14ac:dyDescent="0.25"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</row>
    <row r="444" spans="5:21" ht="13.2" x14ac:dyDescent="0.25"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</row>
    <row r="445" spans="5:21" ht="13.2" x14ac:dyDescent="0.25"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</row>
    <row r="446" spans="5:21" ht="13.2" x14ac:dyDescent="0.25"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</row>
    <row r="447" spans="5:21" ht="13.2" x14ac:dyDescent="0.25"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</row>
    <row r="448" spans="5:21" ht="13.2" x14ac:dyDescent="0.25"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</row>
    <row r="449" spans="5:21" ht="13.2" x14ac:dyDescent="0.25"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</row>
    <row r="450" spans="5:21" ht="13.2" x14ac:dyDescent="0.25"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</row>
    <row r="451" spans="5:21" ht="13.2" x14ac:dyDescent="0.25"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</row>
    <row r="452" spans="5:21" ht="13.2" x14ac:dyDescent="0.25"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</row>
    <row r="453" spans="5:21" ht="13.2" x14ac:dyDescent="0.25"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</row>
    <row r="454" spans="5:21" ht="13.2" x14ac:dyDescent="0.25"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</row>
    <row r="455" spans="5:21" ht="13.2" x14ac:dyDescent="0.25"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</row>
    <row r="456" spans="5:21" ht="13.2" x14ac:dyDescent="0.25"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</row>
    <row r="457" spans="5:21" ht="13.2" x14ac:dyDescent="0.25"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</row>
    <row r="458" spans="5:21" ht="13.2" x14ac:dyDescent="0.25"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</row>
    <row r="459" spans="5:21" ht="13.2" x14ac:dyDescent="0.25"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</row>
    <row r="460" spans="5:21" ht="13.2" x14ac:dyDescent="0.25"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</row>
    <row r="461" spans="5:21" ht="13.2" x14ac:dyDescent="0.25"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</row>
    <row r="462" spans="5:21" ht="13.2" x14ac:dyDescent="0.25"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</row>
    <row r="463" spans="5:21" ht="13.2" x14ac:dyDescent="0.25"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</row>
    <row r="464" spans="5:21" ht="13.2" x14ac:dyDescent="0.25"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</row>
    <row r="465" spans="5:21" ht="13.2" x14ac:dyDescent="0.25"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</row>
    <row r="466" spans="5:21" ht="13.2" x14ac:dyDescent="0.25"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</row>
    <row r="467" spans="5:21" ht="13.2" x14ac:dyDescent="0.25"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</row>
    <row r="468" spans="5:21" ht="13.2" x14ac:dyDescent="0.25"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</row>
    <row r="469" spans="5:21" ht="13.2" x14ac:dyDescent="0.25"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</row>
    <row r="470" spans="5:21" ht="13.2" x14ac:dyDescent="0.25"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</row>
    <row r="471" spans="5:21" ht="13.2" x14ac:dyDescent="0.25"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</row>
    <row r="472" spans="5:21" ht="13.2" x14ac:dyDescent="0.25"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</row>
    <row r="473" spans="5:21" ht="13.2" x14ac:dyDescent="0.25"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</row>
    <row r="474" spans="5:21" ht="13.2" x14ac:dyDescent="0.25"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</row>
    <row r="475" spans="5:21" ht="13.2" x14ac:dyDescent="0.25"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</row>
    <row r="476" spans="5:21" ht="13.2" x14ac:dyDescent="0.25"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</row>
    <row r="477" spans="5:21" ht="13.2" x14ac:dyDescent="0.25"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</row>
    <row r="478" spans="5:21" ht="13.2" x14ac:dyDescent="0.25"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</row>
    <row r="479" spans="5:21" ht="13.2" x14ac:dyDescent="0.25"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</row>
    <row r="480" spans="5:21" ht="13.2" x14ac:dyDescent="0.25"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</row>
    <row r="481" spans="5:21" ht="13.2" x14ac:dyDescent="0.25"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</row>
    <row r="482" spans="5:21" ht="13.2" x14ac:dyDescent="0.25"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</row>
    <row r="483" spans="5:21" ht="13.2" x14ac:dyDescent="0.25"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</row>
    <row r="484" spans="5:21" ht="13.2" x14ac:dyDescent="0.25"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</row>
    <row r="485" spans="5:21" ht="13.2" x14ac:dyDescent="0.25"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</row>
    <row r="486" spans="5:21" ht="13.2" x14ac:dyDescent="0.25"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</row>
    <row r="487" spans="5:21" ht="13.2" x14ac:dyDescent="0.25"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</row>
    <row r="488" spans="5:21" ht="13.2" x14ac:dyDescent="0.25"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</row>
    <row r="489" spans="5:21" ht="13.2" x14ac:dyDescent="0.25"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</row>
    <row r="490" spans="5:21" ht="13.2" x14ac:dyDescent="0.25"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</row>
    <row r="491" spans="5:21" ht="13.2" x14ac:dyDescent="0.25"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</row>
    <row r="492" spans="5:21" ht="13.2" x14ac:dyDescent="0.25"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</row>
    <row r="493" spans="5:21" ht="13.2" x14ac:dyDescent="0.25"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</row>
    <row r="494" spans="5:21" ht="13.2" x14ac:dyDescent="0.25"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</row>
    <row r="495" spans="5:21" ht="13.2" x14ac:dyDescent="0.25"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</row>
    <row r="496" spans="5:21" ht="13.2" x14ac:dyDescent="0.25"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</row>
    <row r="497" spans="5:21" ht="13.2" x14ac:dyDescent="0.25"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</row>
    <row r="498" spans="5:21" ht="13.2" x14ac:dyDescent="0.25"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</row>
    <row r="499" spans="5:21" ht="13.2" x14ac:dyDescent="0.25"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</row>
    <row r="500" spans="5:21" ht="13.2" x14ac:dyDescent="0.25"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</row>
    <row r="501" spans="5:21" ht="13.2" x14ac:dyDescent="0.25"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</row>
    <row r="502" spans="5:21" ht="13.2" x14ac:dyDescent="0.25"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</row>
    <row r="503" spans="5:21" ht="13.2" x14ac:dyDescent="0.25"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</row>
    <row r="504" spans="5:21" ht="13.2" x14ac:dyDescent="0.25"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</row>
    <row r="505" spans="5:21" ht="13.2" x14ac:dyDescent="0.25"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</row>
    <row r="506" spans="5:21" ht="13.2" x14ac:dyDescent="0.25"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</row>
    <row r="507" spans="5:21" ht="13.2" x14ac:dyDescent="0.25"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</row>
    <row r="508" spans="5:21" ht="13.2" x14ac:dyDescent="0.25"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</row>
    <row r="509" spans="5:21" ht="13.2" x14ac:dyDescent="0.25"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</row>
    <row r="510" spans="5:21" ht="13.2" x14ac:dyDescent="0.25"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</row>
    <row r="511" spans="5:21" ht="13.2" x14ac:dyDescent="0.25"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</row>
    <row r="512" spans="5:21" ht="13.2" x14ac:dyDescent="0.25"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</row>
    <row r="513" spans="5:21" ht="13.2" x14ac:dyDescent="0.25"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</row>
    <row r="514" spans="5:21" ht="13.2" x14ac:dyDescent="0.25"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</row>
    <row r="515" spans="5:21" ht="13.2" x14ac:dyDescent="0.25"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</row>
    <row r="516" spans="5:21" ht="13.2" x14ac:dyDescent="0.25"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</row>
    <row r="517" spans="5:21" ht="13.2" x14ac:dyDescent="0.25"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</row>
    <row r="518" spans="5:21" ht="13.2" x14ac:dyDescent="0.25"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</row>
    <row r="519" spans="5:21" ht="13.2" x14ac:dyDescent="0.25"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</row>
    <row r="520" spans="5:21" ht="13.2" x14ac:dyDescent="0.25"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</row>
    <row r="521" spans="5:21" ht="13.2" x14ac:dyDescent="0.25"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</row>
    <row r="522" spans="5:21" ht="13.2" x14ac:dyDescent="0.25"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</row>
    <row r="523" spans="5:21" ht="13.2" x14ac:dyDescent="0.25"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</row>
    <row r="524" spans="5:21" ht="13.2" x14ac:dyDescent="0.25"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</row>
    <row r="525" spans="5:21" ht="13.2" x14ac:dyDescent="0.25"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</row>
    <row r="526" spans="5:21" ht="13.2" x14ac:dyDescent="0.25"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</row>
    <row r="527" spans="5:21" ht="13.2" x14ac:dyDescent="0.25"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</row>
    <row r="528" spans="5:21" ht="13.2" x14ac:dyDescent="0.25"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</row>
    <row r="529" spans="5:21" ht="13.2" x14ac:dyDescent="0.25"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</row>
    <row r="530" spans="5:21" ht="13.2" x14ac:dyDescent="0.25"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</row>
    <row r="531" spans="5:21" ht="13.2" x14ac:dyDescent="0.25"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</row>
    <row r="532" spans="5:21" ht="13.2" x14ac:dyDescent="0.25"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</row>
    <row r="533" spans="5:21" ht="13.2" x14ac:dyDescent="0.25"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</row>
    <row r="534" spans="5:21" ht="13.2" x14ac:dyDescent="0.25"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</row>
    <row r="535" spans="5:21" ht="13.2" x14ac:dyDescent="0.25"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</row>
    <row r="536" spans="5:21" ht="13.2" x14ac:dyDescent="0.25"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</row>
    <row r="537" spans="5:21" ht="13.2" x14ac:dyDescent="0.25"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</row>
    <row r="538" spans="5:21" ht="13.2" x14ac:dyDescent="0.25"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</row>
    <row r="539" spans="5:21" ht="13.2" x14ac:dyDescent="0.25"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</row>
    <row r="540" spans="5:21" ht="13.2" x14ac:dyDescent="0.25"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</row>
    <row r="541" spans="5:21" ht="13.2" x14ac:dyDescent="0.25"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</row>
    <row r="542" spans="5:21" ht="13.2" x14ac:dyDescent="0.25"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</row>
    <row r="543" spans="5:21" ht="13.2" x14ac:dyDescent="0.25"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</row>
    <row r="544" spans="5:21" ht="13.2" x14ac:dyDescent="0.25"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</row>
    <row r="545" spans="5:21" ht="13.2" x14ac:dyDescent="0.25"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</row>
    <row r="546" spans="5:21" ht="13.2" x14ac:dyDescent="0.25"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</row>
    <row r="547" spans="5:21" ht="13.2" x14ac:dyDescent="0.25"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</row>
    <row r="548" spans="5:21" ht="13.2" x14ac:dyDescent="0.25"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</row>
    <row r="549" spans="5:21" ht="13.2" x14ac:dyDescent="0.25"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</row>
    <row r="550" spans="5:21" ht="13.2" x14ac:dyDescent="0.25"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</row>
    <row r="551" spans="5:21" ht="13.2" x14ac:dyDescent="0.25"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</row>
    <row r="552" spans="5:21" ht="13.2" x14ac:dyDescent="0.25"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</row>
    <row r="553" spans="5:21" ht="13.2" x14ac:dyDescent="0.25"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</row>
    <row r="554" spans="5:21" ht="13.2" x14ac:dyDescent="0.25"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</row>
    <row r="555" spans="5:21" ht="13.2" x14ac:dyDescent="0.25"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</row>
    <row r="556" spans="5:21" ht="13.2" x14ac:dyDescent="0.25"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</row>
    <row r="557" spans="5:21" ht="13.2" x14ac:dyDescent="0.25"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</row>
    <row r="558" spans="5:21" ht="13.2" x14ac:dyDescent="0.25"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</row>
    <row r="559" spans="5:21" ht="13.2" x14ac:dyDescent="0.25"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</row>
    <row r="560" spans="5:21" ht="13.2" x14ac:dyDescent="0.25"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</row>
    <row r="561" spans="5:21" ht="13.2" x14ac:dyDescent="0.25"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</row>
    <row r="562" spans="5:21" ht="13.2" x14ac:dyDescent="0.25"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</row>
    <row r="563" spans="5:21" ht="13.2" x14ac:dyDescent="0.25"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</row>
    <row r="564" spans="5:21" ht="13.2" x14ac:dyDescent="0.25"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</row>
    <row r="565" spans="5:21" ht="13.2" x14ac:dyDescent="0.25"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</row>
    <row r="566" spans="5:21" ht="13.2" x14ac:dyDescent="0.25"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</row>
    <row r="567" spans="5:21" ht="13.2" x14ac:dyDescent="0.25"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</row>
    <row r="568" spans="5:21" ht="13.2" x14ac:dyDescent="0.25"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</row>
    <row r="569" spans="5:21" ht="13.2" x14ac:dyDescent="0.25"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</row>
    <row r="570" spans="5:21" ht="13.2" x14ac:dyDescent="0.25"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</row>
    <row r="571" spans="5:21" ht="13.2" x14ac:dyDescent="0.25"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</row>
    <row r="572" spans="5:21" ht="13.2" x14ac:dyDescent="0.25"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</row>
    <row r="573" spans="5:21" ht="13.2" x14ac:dyDescent="0.25"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</row>
    <row r="574" spans="5:21" ht="13.2" x14ac:dyDescent="0.25"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</row>
  </sheetData>
  <phoneticPr fontId="4" type="noConversion"/>
  <dataValidations count="1">
    <dataValidation type="list" allowBlank="1" showInputMessage="1" showErrorMessage="1" sqref="J4:J349" xr:uid="{BF282105-2F3C-4493-942A-29F86DE8C3E0}">
      <formula1>"Sim,Não"</formula1>
    </dataValidation>
  </dataValidations>
  <pageMargins left="0.511811024" right="0.511811024" top="0.78740157499999996" bottom="0.78740157499999996" header="0.31496062000000002" footer="0.31496062000000002"/>
  <pageSetup paperSize="9" orientation="portrait" r:id="rId1"/>
  <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B07852DF-1799-4CD6-ABA7-4E10B4DD2D5A}">
          <x14:formula1>
            <xm:f>OFFSET(Cadastros!$N$3,1,,COUNTA(Cadastros!$N:$N)-1)</xm:f>
          </x14:formula1>
          <xm:sqref>G4:G349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CFA425-340D-46E1-9C9D-C7DA8CE9E924}">
  <dimension ref="B2:D39"/>
  <sheetViews>
    <sheetView showGridLines="0" tabSelected="1" workbookViewId="0">
      <pane ySplit="3" topLeftCell="A4" activePane="bottomLeft" state="frozen"/>
      <selection pane="bottomLeft" activeCell="D4" sqref="D4"/>
    </sheetView>
  </sheetViews>
  <sheetFormatPr defaultRowHeight="13.2" x14ac:dyDescent="0.25"/>
  <cols>
    <col min="1" max="1" width="1.88671875" style="1" customWidth="1"/>
    <col min="2" max="2" width="12.6640625" style="1" customWidth="1"/>
    <col min="3" max="3" width="13" style="1" customWidth="1"/>
    <col min="4" max="4" width="12.33203125" style="1" customWidth="1"/>
    <col min="5" max="16384" width="8.88671875" style="1"/>
  </cols>
  <sheetData>
    <row r="2" spans="2:4" ht="24.6" customHeight="1" x14ac:dyDescent="0.25"/>
    <row r="3" spans="2:4" ht="24" customHeight="1" x14ac:dyDescent="0.25">
      <c r="B3" s="66" t="s">
        <v>15</v>
      </c>
      <c r="C3" s="67" t="s">
        <v>14</v>
      </c>
      <c r="D3" s="68" t="s">
        <v>2</v>
      </c>
    </row>
    <row r="4" spans="2:4" x14ac:dyDescent="0.25">
      <c r="B4" s="10" t="s">
        <v>16</v>
      </c>
      <c r="C4" s="9">
        <v>0.02</v>
      </c>
      <c r="D4" s="14">
        <v>45658</v>
      </c>
    </row>
    <row r="5" spans="2:4" x14ac:dyDescent="0.25">
      <c r="B5" s="10" t="s">
        <v>17</v>
      </c>
      <c r="C5" s="9">
        <v>0.02</v>
      </c>
      <c r="D5" s="14">
        <v>45658</v>
      </c>
    </row>
    <row r="6" spans="2:4" x14ac:dyDescent="0.25">
      <c r="B6" s="10" t="s">
        <v>18</v>
      </c>
      <c r="C6" s="9">
        <v>0.02</v>
      </c>
      <c r="D6" s="14">
        <v>45658</v>
      </c>
    </row>
    <row r="7" spans="2:4" x14ac:dyDescent="0.25">
      <c r="B7" s="10" t="s">
        <v>16</v>
      </c>
      <c r="C7" s="9">
        <v>0.02</v>
      </c>
      <c r="D7" s="14">
        <v>45689</v>
      </c>
    </row>
    <row r="8" spans="2:4" x14ac:dyDescent="0.25">
      <c r="B8" s="10" t="s">
        <v>17</v>
      </c>
      <c r="C8" s="9">
        <v>0.02</v>
      </c>
      <c r="D8" s="14">
        <v>45689</v>
      </c>
    </row>
    <row r="9" spans="2:4" x14ac:dyDescent="0.25">
      <c r="B9" s="10" t="s">
        <v>18</v>
      </c>
      <c r="C9" s="9">
        <v>0.02</v>
      </c>
      <c r="D9" s="14">
        <v>45689</v>
      </c>
    </row>
    <row r="10" spans="2:4" x14ac:dyDescent="0.25">
      <c r="B10" s="10" t="s">
        <v>16</v>
      </c>
      <c r="C10" s="9">
        <v>0.02</v>
      </c>
      <c r="D10" s="14">
        <v>45717</v>
      </c>
    </row>
    <row r="11" spans="2:4" x14ac:dyDescent="0.25">
      <c r="B11" s="10" t="s">
        <v>17</v>
      </c>
      <c r="C11" s="9">
        <v>0.02</v>
      </c>
      <c r="D11" s="14">
        <v>45717</v>
      </c>
    </row>
    <row r="12" spans="2:4" x14ac:dyDescent="0.25">
      <c r="B12" s="13" t="s">
        <v>18</v>
      </c>
      <c r="C12" s="15">
        <v>0.02</v>
      </c>
      <c r="D12" s="16">
        <v>45717</v>
      </c>
    </row>
    <row r="13" spans="2:4" x14ac:dyDescent="0.25">
      <c r="B13" s="10" t="s">
        <v>16</v>
      </c>
      <c r="C13" s="9">
        <v>0.02</v>
      </c>
      <c r="D13" s="14">
        <v>45748</v>
      </c>
    </row>
    <row r="14" spans="2:4" x14ac:dyDescent="0.25">
      <c r="B14" s="10" t="s">
        <v>17</v>
      </c>
      <c r="C14" s="15">
        <v>0.02</v>
      </c>
      <c r="D14" s="14">
        <v>45748</v>
      </c>
    </row>
    <row r="15" spans="2:4" x14ac:dyDescent="0.25">
      <c r="B15" s="10" t="s">
        <v>18</v>
      </c>
      <c r="C15" s="9">
        <v>0.02</v>
      </c>
      <c r="D15" s="16">
        <v>45748</v>
      </c>
    </row>
    <row r="16" spans="2:4" x14ac:dyDescent="0.25">
      <c r="B16" s="10" t="s">
        <v>16</v>
      </c>
      <c r="C16" s="15">
        <v>0.02</v>
      </c>
      <c r="D16" s="16">
        <v>45778</v>
      </c>
    </row>
    <row r="17" spans="2:4" x14ac:dyDescent="0.25">
      <c r="B17" s="10" t="s">
        <v>17</v>
      </c>
      <c r="C17" s="9">
        <v>0.02</v>
      </c>
      <c r="D17" s="16">
        <v>45778</v>
      </c>
    </row>
    <row r="18" spans="2:4" x14ac:dyDescent="0.25">
      <c r="B18" s="10" t="s">
        <v>18</v>
      </c>
      <c r="C18" s="15">
        <v>0.02</v>
      </c>
      <c r="D18" s="16">
        <v>45778</v>
      </c>
    </row>
    <row r="19" spans="2:4" x14ac:dyDescent="0.25">
      <c r="B19" s="10" t="s">
        <v>16</v>
      </c>
      <c r="C19" s="9">
        <v>0.02</v>
      </c>
      <c r="D19" s="16">
        <v>45809</v>
      </c>
    </row>
    <row r="20" spans="2:4" x14ac:dyDescent="0.25">
      <c r="B20" s="10" t="s">
        <v>17</v>
      </c>
      <c r="C20" s="15">
        <v>0.02</v>
      </c>
      <c r="D20" s="16">
        <v>45809</v>
      </c>
    </row>
    <row r="21" spans="2:4" x14ac:dyDescent="0.25">
      <c r="B21" s="13" t="s">
        <v>18</v>
      </c>
      <c r="C21" s="9">
        <v>0.02</v>
      </c>
      <c r="D21" s="16">
        <v>45809</v>
      </c>
    </row>
    <row r="22" spans="2:4" x14ac:dyDescent="0.25">
      <c r="B22" s="10" t="s">
        <v>16</v>
      </c>
      <c r="C22" s="15">
        <v>0.02</v>
      </c>
      <c r="D22" s="16">
        <v>45839</v>
      </c>
    </row>
    <row r="23" spans="2:4" x14ac:dyDescent="0.25">
      <c r="B23" s="10" t="s">
        <v>17</v>
      </c>
      <c r="C23" s="9">
        <v>0.02</v>
      </c>
      <c r="D23" s="16">
        <v>45839</v>
      </c>
    </row>
    <row r="24" spans="2:4" x14ac:dyDescent="0.25">
      <c r="B24" s="10" t="s">
        <v>18</v>
      </c>
      <c r="C24" s="15">
        <v>0.02</v>
      </c>
      <c r="D24" s="16">
        <v>45839</v>
      </c>
    </row>
    <row r="25" spans="2:4" x14ac:dyDescent="0.25">
      <c r="B25" s="10" t="s">
        <v>16</v>
      </c>
      <c r="C25" s="9">
        <v>0.02</v>
      </c>
      <c r="D25" s="16">
        <v>45870</v>
      </c>
    </row>
    <row r="26" spans="2:4" x14ac:dyDescent="0.25">
      <c r="B26" s="10" t="s">
        <v>17</v>
      </c>
      <c r="C26" s="15">
        <v>0.02</v>
      </c>
      <c r="D26" s="16">
        <v>45870</v>
      </c>
    </row>
    <row r="27" spans="2:4" x14ac:dyDescent="0.25">
      <c r="B27" s="10" t="s">
        <v>18</v>
      </c>
      <c r="C27" s="9">
        <v>0.02</v>
      </c>
      <c r="D27" s="16">
        <v>45870</v>
      </c>
    </row>
    <row r="28" spans="2:4" x14ac:dyDescent="0.25">
      <c r="B28" s="10" t="s">
        <v>16</v>
      </c>
      <c r="C28" s="15">
        <v>0.02</v>
      </c>
      <c r="D28" s="16">
        <v>45901</v>
      </c>
    </row>
    <row r="29" spans="2:4" x14ac:dyDescent="0.25">
      <c r="B29" s="10" t="s">
        <v>17</v>
      </c>
      <c r="C29" s="9">
        <v>0.02</v>
      </c>
      <c r="D29" s="16">
        <v>45901</v>
      </c>
    </row>
    <row r="30" spans="2:4" x14ac:dyDescent="0.25">
      <c r="B30" s="13" t="s">
        <v>18</v>
      </c>
      <c r="C30" s="15">
        <v>0.02</v>
      </c>
      <c r="D30" s="83">
        <v>45901</v>
      </c>
    </row>
    <row r="31" spans="2:4" x14ac:dyDescent="0.25">
      <c r="B31" s="10" t="s">
        <v>16</v>
      </c>
      <c r="C31" s="9">
        <v>0.02</v>
      </c>
      <c r="D31" s="16">
        <v>45931</v>
      </c>
    </row>
    <row r="32" spans="2:4" x14ac:dyDescent="0.25">
      <c r="B32" s="10" t="s">
        <v>17</v>
      </c>
      <c r="C32" s="15">
        <v>0.02</v>
      </c>
      <c r="D32" s="16">
        <v>45931</v>
      </c>
    </row>
    <row r="33" spans="2:4" x14ac:dyDescent="0.25">
      <c r="B33" s="10" t="s">
        <v>18</v>
      </c>
      <c r="C33" s="9">
        <v>0.02</v>
      </c>
      <c r="D33" s="16">
        <v>45931</v>
      </c>
    </row>
    <row r="34" spans="2:4" x14ac:dyDescent="0.25">
      <c r="B34" s="10" t="s">
        <v>16</v>
      </c>
      <c r="C34" s="15">
        <v>0.02</v>
      </c>
      <c r="D34" s="16">
        <v>45962</v>
      </c>
    </row>
    <row r="35" spans="2:4" x14ac:dyDescent="0.25">
      <c r="B35" s="10" t="s">
        <v>17</v>
      </c>
      <c r="C35" s="9">
        <v>0.02</v>
      </c>
      <c r="D35" s="16">
        <v>45962</v>
      </c>
    </row>
    <row r="36" spans="2:4" x14ac:dyDescent="0.25">
      <c r="B36" s="10" t="s">
        <v>18</v>
      </c>
      <c r="C36" s="15">
        <v>0.02</v>
      </c>
      <c r="D36" s="16">
        <v>45962</v>
      </c>
    </row>
    <row r="37" spans="2:4" x14ac:dyDescent="0.25">
      <c r="B37" s="10" t="s">
        <v>16</v>
      </c>
      <c r="C37" s="9">
        <v>0.02</v>
      </c>
      <c r="D37" s="16">
        <v>45992</v>
      </c>
    </row>
    <row r="38" spans="2:4" x14ac:dyDescent="0.25">
      <c r="B38" s="10" t="s">
        <v>17</v>
      </c>
      <c r="C38" s="15">
        <v>0.02</v>
      </c>
      <c r="D38" s="16">
        <v>45992</v>
      </c>
    </row>
    <row r="39" spans="2:4" x14ac:dyDescent="0.25">
      <c r="B39" s="13" t="s">
        <v>18</v>
      </c>
      <c r="C39" s="9">
        <v>0.02</v>
      </c>
      <c r="D39" s="16">
        <v>45992</v>
      </c>
    </row>
  </sheetData>
  <pageMargins left="0.511811024" right="0.511811024" top="0.78740157499999996" bottom="0.78740157499999996" header="0.31496062000000002" footer="0.31496062000000002"/>
  <drawing r:id="rId1"/>
  <legacy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Cadastros</vt:lpstr>
      <vt:lpstr>Jornada Prevista</vt:lpstr>
      <vt:lpstr>Ocorrências</vt:lpstr>
      <vt:lpstr>Meta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aurelio rodriguescota</dc:creator>
  <cp:lastModifiedBy>aurelio rodriguescota</cp:lastModifiedBy>
  <dcterms:created xsi:type="dcterms:W3CDTF">2024-07-23T11:43:10Z</dcterms:created>
  <dcterms:modified xsi:type="dcterms:W3CDTF">2025-12-08T19:03:09Z</dcterms:modified>
</cp:coreProperties>
</file>